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8800" windowHeight="12435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2'!$A$6:$L$108</definedName>
    <definedName name="_xlnm._FilterDatabase" localSheetId="2" hidden="1">'Прил 3 '!$A$6:$K$107</definedName>
    <definedName name="_xlnm._FilterDatabase" localSheetId="3" hidden="1">'Прил 4'!$A$7:$L$133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2'!$A$1:$L$108</definedName>
    <definedName name="_xlnm.Print_Area" localSheetId="2">'Прил 3 '!$A$1:$K$107</definedName>
    <definedName name="_xlnm.Print_Area" localSheetId="3">'Прил 4'!$A$1:$L$133</definedName>
  </definedNames>
  <calcPr calcId="152511"/>
  <fileRecoveryPr autoRecover="0"/>
</workbook>
</file>

<file path=xl/calcChain.xml><?xml version="1.0" encoding="utf-8"?>
<calcChain xmlns="http://schemas.openxmlformats.org/spreadsheetml/2006/main">
  <c r="L15" i="6" l="1"/>
  <c r="K15" i="6"/>
  <c r="J15" i="6"/>
  <c r="E21" i="1"/>
  <c r="D21" i="1"/>
  <c r="C21" i="1"/>
  <c r="K67" i="6"/>
  <c r="K28" i="6" l="1"/>
  <c r="L28" i="6"/>
  <c r="J28" i="6"/>
  <c r="L67" i="6"/>
  <c r="J67" i="6"/>
  <c r="L94" i="6"/>
  <c r="K94" i="6"/>
  <c r="E29" i="1"/>
  <c r="D29" i="1"/>
  <c r="C29" i="1"/>
  <c r="D23" i="1"/>
  <c r="E23" i="1"/>
  <c r="C23" i="1"/>
  <c r="D17" i="1" l="1"/>
  <c r="E17" i="1"/>
  <c r="C17" i="1"/>
  <c r="J66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0" i="18"/>
  <c r="J69" i="18" s="1"/>
  <c r="J68" i="18" s="1"/>
  <c r="J67" i="18" s="1"/>
  <c r="K70" i="18"/>
  <c r="K69" i="18" s="1"/>
  <c r="K68" i="18" s="1"/>
  <c r="K67" i="18" s="1"/>
  <c r="I70" i="18"/>
  <c r="I69" i="18" s="1"/>
  <c r="I68" i="18" s="1"/>
  <c r="I67" i="18" s="1"/>
  <c r="K70" i="6"/>
  <c r="K69" i="6" s="1"/>
  <c r="K68" i="6" s="1"/>
  <c r="L70" i="6"/>
  <c r="L69" i="6" s="1"/>
  <c r="L68" i="6" s="1"/>
  <c r="J70" i="6"/>
  <c r="J69" i="6" s="1"/>
  <c r="J68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K116" i="9" l="1"/>
  <c r="K115" i="9" s="1"/>
  <c r="K114" i="9" s="1"/>
  <c r="K113" i="9" s="1"/>
  <c r="K112" i="9" s="1"/>
  <c r="K111" i="9" s="1"/>
  <c r="L116" i="9"/>
  <c r="L115" i="9" s="1"/>
  <c r="L114" i="9" s="1"/>
  <c r="L113" i="9" s="1"/>
  <c r="L112" i="9" s="1"/>
  <c r="L111" i="9" s="1"/>
  <c r="J116" i="9"/>
  <c r="J115" i="9" s="1"/>
  <c r="J114" i="9" s="1"/>
  <c r="J113" i="9" s="1"/>
  <c r="J112" i="9" s="1"/>
  <c r="J111" i="9" s="1"/>
  <c r="J77" i="18"/>
  <c r="J76" i="18" s="1"/>
  <c r="J75" i="18" s="1"/>
  <c r="J74" i="18" s="1"/>
  <c r="J73" i="18" s="1"/>
  <c r="J72" i="18" s="1"/>
  <c r="K77" i="18"/>
  <c r="K76" i="18" s="1"/>
  <c r="K75" i="18" s="1"/>
  <c r="K74" i="18" s="1"/>
  <c r="K73" i="18" s="1"/>
  <c r="K72" i="18" s="1"/>
  <c r="I77" i="18"/>
  <c r="I76" i="18" s="1"/>
  <c r="I75" i="18" s="1"/>
  <c r="I74" i="18" s="1"/>
  <c r="I73" i="18" s="1"/>
  <c r="I72" i="18" s="1"/>
  <c r="K77" i="6"/>
  <c r="K76" i="6" s="1"/>
  <c r="K75" i="6" s="1"/>
  <c r="K74" i="6" s="1"/>
  <c r="K73" i="6" s="1"/>
  <c r="L77" i="6"/>
  <c r="L76" i="6" s="1"/>
  <c r="L75" i="6" s="1"/>
  <c r="L74" i="6" s="1"/>
  <c r="L73" i="6" s="1"/>
  <c r="J77" i="6"/>
  <c r="J76" i="6" s="1"/>
  <c r="J75" i="6" s="1"/>
  <c r="J74" i="6" s="1"/>
  <c r="J73" i="6" s="1"/>
  <c r="K72" i="9" l="1"/>
  <c r="K71" i="9" s="1"/>
  <c r="K70" i="9" s="1"/>
  <c r="K69" i="9" s="1"/>
  <c r="K68" i="9" s="1"/>
  <c r="K67" i="9" s="1"/>
  <c r="L72" i="9"/>
  <c r="L71" i="9" s="1"/>
  <c r="L70" i="9" s="1"/>
  <c r="L69" i="9" s="1"/>
  <c r="L68" i="9" s="1"/>
  <c r="L67" i="9" s="1"/>
  <c r="J72" i="9"/>
  <c r="J71" i="9" s="1"/>
  <c r="J70" i="9" s="1"/>
  <c r="J69" i="9" s="1"/>
  <c r="J68" i="9" s="1"/>
  <c r="J67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K31" i="6"/>
  <c r="K30" i="6" s="1"/>
  <c r="L31" i="6"/>
  <c r="L30" i="6" s="1"/>
  <c r="J31" i="6"/>
  <c r="J30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98" i="9" l="1"/>
  <c r="L97" i="9" s="1"/>
  <c r="L96" i="9" s="1"/>
  <c r="L95" i="9" s="1"/>
  <c r="L94" i="9" s="1"/>
  <c r="L93" i="9" s="1"/>
  <c r="K98" i="9"/>
  <c r="K97" i="9" s="1"/>
  <c r="K96" i="9" s="1"/>
  <c r="K95" i="9" s="1"/>
  <c r="K94" i="9" s="1"/>
  <c r="K93" i="9" s="1"/>
  <c r="L107" i="6"/>
  <c r="L106" i="6" s="1"/>
  <c r="L105" i="6" s="1"/>
  <c r="L104" i="6" s="1"/>
  <c r="L103" i="6" s="1"/>
  <c r="L102" i="6" s="1"/>
  <c r="K107" i="6"/>
  <c r="K106" i="6" s="1"/>
  <c r="K105" i="6" s="1"/>
  <c r="K104" i="6" s="1"/>
  <c r="K103" i="6" s="1"/>
  <c r="K102" i="6" s="1"/>
  <c r="C16" i="12" l="1"/>
  <c r="D20" i="1"/>
  <c r="E20" i="1"/>
  <c r="C20" i="1"/>
  <c r="K107" i="18" l="1"/>
  <c r="K106" i="18" s="1"/>
  <c r="K105" i="18" s="1"/>
  <c r="K104" i="18" s="1"/>
  <c r="K103" i="18" s="1"/>
  <c r="K102" i="18" s="1"/>
  <c r="K101" i="18" s="1"/>
  <c r="J107" i="18"/>
  <c r="J106" i="18" s="1"/>
  <c r="J105" i="18" s="1"/>
  <c r="J104" i="18" s="1"/>
  <c r="J103" i="18" s="1"/>
  <c r="J102" i="18" s="1"/>
  <c r="J101" i="18" s="1"/>
  <c r="L83" i="6" l="1"/>
  <c r="L82" i="6" s="1"/>
  <c r="K83" i="6"/>
  <c r="K82" i="6" s="1"/>
  <c r="J83" i="6"/>
  <c r="J82" i="6" s="1"/>
  <c r="J93" i="18"/>
  <c r="J92" i="18" s="1"/>
  <c r="J91" i="18" s="1"/>
  <c r="J90" i="18" s="1"/>
  <c r="J89" i="18" s="1"/>
  <c r="J88" i="18" s="1"/>
  <c r="J87" i="18" s="1"/>
  <c r="K93" i="18"/>
  <c r="I93" i="18"/>
  <c r="I92" i="18" s="1"/>
  <c r="I91" i="18" s="1"/>
  <c r="I90" i="18" s="1"/>
  <c r="I89" i="18" s="1"/>
  <c r="I88" i="18" s="1"/>
  <c r="J86" i="18"/>
  <c r="J85" i="18" s="1"/>
  <c r="J84" i="18" s="1"/>
  <c r="K86" i="18"/>
  <c r="K85" i="18" s="1"/>
  <c r="K84" i="18" s="1"/>
  <c r="I86" i="18"/>
  <c r="I85" i="18" s="1"/>
  <c r="I84" i="18" s="1"/>
  <c r="J83" i="18"/>
  <c r="J82" i="18" s="1"/>
  <c r="J81" i="18" s="1"/>
  <c r="K83" i="18"/>
  <c r="K82" i="18" s="1"/>
  <c r="K81" i="18" s="1"/>
  <c r="I83" i="18"/>
  <c r="I82" i="18" s="1"/>
  <c r="I81" i="18" s="1"/>
  <c r="J66" i="18"/>
  <c r="J65" i="18" s="1"/>
  <c r="J64" i="18" s="1"/>
  <c r="J63" i="18" s="1"/>
  <c r="J62" i="18" s="1"/>
  <c r="J61" i="18" s="1"/>
  <c r="K66" i="18"/>
  <c r="K65" i="18" s="1"/>
  <c r="K64" i="18" s="1"/>
  <c r="K63" i="18" s="1"/>
  <c r="K62" i="18" s="1"/>
  <c r="K61" i="18" s="1"/>
  <c r="I66" i="18"/>
  <c r="I65" i="18" s="1"/>
  <c r="I64" i="18" s="1"/>
  <c r="I63" i="18" s="1"/>
  <c r="I62" i="18" s="1"/>
  <c r="I61" i="18" s="1"/>
  <c r="J60" i="18"/>
  <c r="J59" i="18" s="1"/>
  <c r="K60" i="18"/>
  <c r="K59" i="18" s="1"/>
  <c r="I60" i="18"/>
  <c r="I59" i="18" s="1"/>
  <c r="J58" i="18"/>
  <c r="K58" i="18"/>
  <c r="I58" i="18"/>
  <c r="J58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I28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2" i="9"/>
  <c r="L92" i="9"/>
  <c r="J92" i="9"/>
  <c r="K86" i="9"/>
  <c r="L86" i="9"/>
  <c r="J86" i="9"/>
  <c r="J43" i="9"/>
  <c r="K100" i="18"/>
  <c r="K99" i="18" s="1"/>
  <c r="K98" i="18" s="1"/>
  <c r="K97" i="18" s="1"/>
  <c r="K96" i="18" s="1"/>
  <c r="K95" i="18" s="1"/>
  <c r="K94" i="18" s="1"/>
  <c r="J100" i="18"/>
  <c r="J99" i="18" s="1"/>
  <c r="J98" i="18" s="1"/>
  <c r="J97" i="18" s="1"/>
  <c r="J96" i="18" s="1"/>
  <c r="J95" i="18" s="1"/>
  <c r="J94" i="18" s="1"/>
  <c r="I100" i="18"/>
  <c r="I99" i="18" s="1"/>
  <c r="I98" i="18" s="1"/>
  <c r="I97" i="18" s="1"/>
  <c r="I96" i="18" s="1"/>
  <c r="I95" i="18" s="1"/>
  <c r="I94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66" i="9"/>
  <c r="K65" i="9" s="1"/>
  <c r="K64" i="9" s="1"/>
  <c r="K63" i="9" s="1"/>
  <c r="L36" i="6"/>
  <c r="L35" i="6" s="1"/>
  <c r="K36" i="6"/>
  <c r="K35" i="6" s="1"/>
  <c r="J36" i="6"/>
  <c r="J35" i="6" s="1"/>
  <c r="J65" i="9"/>
  <c r="J64" i="9" s="1"/>
  <c r="L42" i="6"/>
  <c r="L41" i="6" s="1"/>
  <c r="K42" i="6"/>
  <c r="K41" i="6" s="1"/>
  <c r="J42" i="6"/>
  <c r="J41" i="6" s="1"/>
  <c r="L60" i="6"/>
  <c r="K60" i="6"/>
  <c r="J60" i="6"/>
  <c r="L58" i="6"/>
  <c r="K58" i="6"/>
  <c r="K66" i="6"/>
  <c r="K65" i="6" s="1"/>
  <c r="K64" i="6" s="1"/>
  <c r="K63" i="6" s="1"/>
  <c r="K62" i="6" s="1"/>
  <c r="L66" i="6"/>
  <c r="L65" i="6" s="1"/>
  <c r="L64" i="6" s="1"/>
  <c r="L63" i="6" s="1"/>
  <c r="L62" i="6" s="1"/>
  <c r="J66" i="6"/>
  <c r="J65" i="6" s="1"/>
  <c r="J64" i="6" s="1"/>
  <c r="J63" i="6" s="1"/>
  <c r="J62" i="6" s="1"/>
  <c r="K86" i="6"/>
  <c r="K85" i="6" s="1"/>
  <c r="L86" i="6"/>
  <c r="L85" i="6" s="1"/>
  <c r="J86" i="6"/>
  <c r="J85" i="6" s="1"/>
  <c r="K93" i="6"/>
  <c r="K92" i="6" s="1"/>
  <c r="L93" i="6"/>
  <c r="L92" i="6" s="1"/>
  <c r="J93" i="6"/>
  <c r="J92" i="6" s="1"/>
  <c r="J91" i="6" s="1"/>
  <c r="J90" i="6" s="1"/>
  <c r="J89" i="6" s="1"/>
  <c r="J88" i="6" s="1"/>
  <c r="K100" i="6"/>
  <c r="K99" i="6" s="1"/>
  <c r="L100" i="6"/>
  <c r="L99" i="6" s="1"/>
  <c r="J100" i="6"/>
  <c r="J99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E8" i="1" l="1"/>
  <c r="D8" i="1"/>
  <c r="C8" i="1"/>
  <c r="J80" i="18"/>
  <c r="J79" i="18" s="1"/>
  <c r="J78" i="18" s="1"/>
  <c r="J71" i="18" s="1"/>
  <c r="L13" i="6"/>
  <c r="L12" i="6" s="1"/>
  <c r="K81" i="6"/>
  <c r="K80" i="6" s="1"/>
  <c r="K79" i="6" s="1"/>
  <c r="K72" i="6" s="1"/>
  <c r="J81" i="6"/>
  <c r="J80" i="6" s="1"/>
  <c r="J79" i="6" s="1"/>
  <c r="L81" i="6"/>
  <c r="L80" i="6" s="1"/>
  <c r="L79" i="6" s="1"/>
  <c r="K80" i="18"/>
  <c r="K79" i="18" s="1"/>
  <c r="K78" i="18" s="1"/>
  <c r="K71" i="18" s="1"/>
  <c r="I80" i="18"/>
  <c r="I79" i="18" s="1"/>
  <c r="I78" i="18" s="1"/>
  <c r="J62" i="9"/>
  <c r="J25" i="6"/>
  <c r="J21" i="6" s="1"/>
  <c r="J22" i="6"/>
  <c r="L22" i="6"/>
  <c r="K92" i="18"/>
  <c r="K91" i="18" s="1"/>
  <c r="K90" i="18" s="1"/>
  <c r="K89" i="18" s="1"/>
  <c r="K88" i="18" s="1"/>
  <c r="K87" i="18" s="1"/>
  <c r="K35" i="18"/>
  <c r="K34" i="18" s="1"/>
  <c r="K33" i="18" s="1"/>
  <c r="K32" i="18" s="1"/>
  <c r="K91" i="9"/>
  <c r="K90" i="9" s="1"/>
  <c r="K87" i="9" s="1"/>
  <c r="K85" i="9"/>
  <c r="K84" i="9" s="1"/>
  <c r="K81" i="9" s="1"/>
  <c r="K56" i="9"/>
  <c r="K55" i="9" s="1"/>
  <c r="K54" i="9" s="1"/>
  <c r="K104" i="9"/>
  <c r="L122" i="9"/>
  <c r="L121" i="9" s="1"/>
  <c r="L120" i="9" s="1"/>
  <c r="K127" i="9"/>
  <c r="K126" i="9" s="1"/>
  <c r="K125" i="9" s="1"/>
  <c r="K124" i="9" s="1"/>
  <c r="K123" i="9" s="1"/>
  <c r="L66" i="9"/>
  <c r="L65" i="9" s="1"/>
  <c r="L64" i="9" s="1"/>
  <c r="L63" i="9" s="1"/>
  <c r="L56" i="9"/>
  <c r="L55" i="9" s="1"/>
  <c r="L54" i="9" s="1"/>
  <c r="K80" i="9"/>
  <c r="L104" i="9"/>
  <c r="L103" i="9" s="1"/>
  <c r="L102" i="9" s="1"/>
  <c r="L99" i="9" s="1"/>
  <c r="K110" i="9"/>
  <c r="K109" i="9" s="1"/>
  <c r="K108" i="9" s="1"/>
  <c r="K105" i="9" s="1"/>
  <c r="J122" i="9"/>
  <c r="J121" i="9" s="1"/>
  <c r="J120" i="9" s="1"/>
  <c r="L127" i="9"/>
  <c r="L126" i="9" s="1"/>
  <c r="L125" i="9" s="1"/>
  <c r="L124" i="9" s="1"/>
  <c r="L123" i="9" s="1"/>
  <c r="J56" i="9"/>
  <c r="J55" i="9" s="1"/>
  <c r="J54" i="9" s="1"/>
  <c r="J53" i="9" s="1"/>
  <c r="J52" i="9" s="1"/>
  <c r="J51" i="9" s="1"/>
  <c r="L80" i="9"/>
  <c r="J104" i="9"/>
  <c r="J103" i="9" s="1"/>
  <c r="J102" i="9" s="1"/>
  <c r="J99" i="9" s="1"/>
  <c r="L110" i="9"/>
  <c r="L109" i="9" s="1"/>
  <c r="L108" i="9" s="1"/>
  <c r="L105" i="9" s="1"/>
  <c r="J127" i="9"/>
  <c r="J126" i="9" s="1"/>
  <c r="J125" i="9" s="1"/>
  <c r="J124" i="9" s="1"/>
  <c r="J123" i="9" s="1"/>
  <c r="I25" i="18"/>
  <c r="J80" i="9"/>
  <c r="J110" i="9"/>
  <c r="K122" i="9"/>
  <c r="K121" i="9" s="1"/>
  <c r="K120" i="9" s="1"/>
  <c r="L42" i="9"/>
  <c r="L41" i="9" s="1"/>
  <c r="L38" i="9" s="1"/>
  <c r="L37" i="9" s="1"/>
  <c r="J91" i="9"/>
  <c r="J90" i="9" s="1"/>
  <c r="J87" i="9" s="1"/>
  <c r="J63" i="9"/>
  <c r="I87" i="18"/>
  <c r="I57" i="18"/>
  <c r="I56" i="18" s="1"/>
  <c r="I13" i="18"/>
  <c r="I12" i="18" s="1"/>
  <c r="I11" i="18" s="1"/>
  <c r="K57" i="18"/>
  <c r="K56" i="18" s="1"/>
  <c r="K55" i="18" s="1"/>
  <c r="K54" i="18" s="1"/>
  <c r="K53" i="18" s="1"/>
  <c r="K52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7" i="18"/>
  <c r="J56" i="18" s="1"/>
  <c r="J55" i="18" s="1"/>
  <c r="J54" i="18" s="1"/>
  <c r="J53" i="18" s="1"/>
  <c r="J52" i="18" s="1"/>
  <c r="K22" i="18"/>
  <c r="K21" i="18" s="1"/>
  <c r="L57" i="6"/>
  <c r="L56" i="6" s="1"/>
  <c r="L55" i="6" s="1"/>
  <c r="K22" i="6"/>
  <c r="K57" i="6"/>
  <c r="K56" i="6" s="1"/>
  <c r="K55" i="6" s="1"/>
  <c r="E10" i="13"/>
  <c r="D10" i="13"/>
  <c r="J98" i="6"/>
  <c r="J97" i="6" s="1"/>
  <c r="J96" i="6" s="1"/>
  <c r="J95" i="6" s="1"/>
  <c r="J57" i="6"/>
  <c r="J56" i="6" s="1"/>
  <c r="J55" i="6" s="1"/>
  <c r="L34" i="6"/>
  <c r="L33" i="6" s="1"/>
  <c r="L133" i="9"/>
  <c r="L132" i="9" s="1"/>
  <c r="L131" i="9" s="1"/>
  <c r="J42" i="9"/>
  <c r="J41" i="9" s="1"/>
  <c r="L98" i="6"/>
  <c r="L97" i="6" s="1"/>
  <c r="L96" i="6" s="1"/>
  <c r="L95" i="6" s="1"/>
  <c r="K91" i="6"/>
  <c r="K90" i="6" s="1"/>
  <c r="K89" i="6" s="1"/>
  <c r="K88" i="6" s="1"/>
  <c r="L40" i="6"/>
  <c r="L39" i="6" s="1"/>
  <c r="L38" i="6" s="1"/>
  <c r="L85" i="9"/>
  <c r="L84" i="9" s="1"/>
  <c r="J34" i="6"/>
  <c r="J33" i="6" s="1"/>
  <c r="J133" i="9"/>
  <c r="J132" i="9" s="1"/>
  <c r="J131" i="9" s="1"/>
  <c r="K133" i="9"/>
  <c r="K132" i="9" s="1"/>
  <c r="K131" i="9" s="1"/>
  <c r="K34" i="6"/>
  <c r="K33" i="6" s="1"/>
  <c r="K42" i="9"/>
  <c r="K41" i="9" s="1"/>
  <c r="K11" i="6"/>
  <c r="K10" i="6" s="1"/>
  <c r="K25" i="6"/>
  <c r="K21" i="6" s="1"/>
  <c r="L91" i="6"/>
  <c r="L90" i="6" s="1"/>
  <c r="L89" i="6" s="1"/>
  <c r="L88" i="6" s="1"/>
  <c r="J85" i="9"/>
  <c r="J84" i="9" s="1"/>
  <c r="J40" i="6"/>
  <c r="J39" i="6" s="1"/>
  <c r="J38" i="6" s="1"/>
  <c r="K40" i="6"/>
  <c r="K39" i="6" s="1"/>
  <c r="K38" i="6" s="1"/>
  <c r="K98" i="6"/>
  <c r="K97" i="6" s="1"/>
  <c r="K96" i="6" s="1"/>
  <c r="K95" i="6" s="1"/>
  <c r="J74" i="9" l="1"/>
  <c r="L74" i="9"/>
  <c r="L73" i="9" s="1"/>
  <c r="K74" i="9"/>
  <c r="K73" i="9" s="1"/>
  <c r="K103" i="9"/>
  <c r="K102" i="9" s="1"/>
  <c r="K99" i="9" s="1"/>
  <c r="J109" i="9"/>
  <c r="J108" i="9" s="1"/>
  <c r="J105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07" i="9"/>
  <c r="K106" i="9" s="1"/>
  <c r="J79" i="9"/>
  <c r="J78" i="9" s="1"/>
  <c r="J77" i="9" s="1"/>
  <c r="J76" i="9" s="1"/>
  <c r="L79" i="9"/>
  <c r="L78" i="9" s="1"/>
  <c r="L75" i="9" s="1"/>
  <c r="L117" i="9"/>
  <c r="J101" i="9"/>
  <c r="J100" i="9" s="1"/>
  <c r="L54" i="6"/>
  <c r="L53" i="6" s="1"/>
  <c r="L107" i="9"/>
  <c r="L106" i="9" s="1"/>
  <c r="J117" i="9"/>
  <c r="K117" i="9"/>
  <c r="K54" i="6"/>
  <c r="K53" i="6" s="1"/>
  <c r="K89" i="9"/>
  <c r="K88" i="9" s="1"/>
  <c r="I24" i="18"/>
  <c r="I20" i="18" s="1"/>
  <c r="K83" i="9"/>
  <c r="K82" i="9" s="1"/>
  <c r="I71" i="18"/>
  <c r="J89" i="9"/>
  <c r="J88" i="9" s="1"/>
  <c r="L101" i="9"/>
  <c r="L100" i="9" s="1"/>
  <c r="L40" i="9"/>
  <c r="L39" i="9" s="1"/>
  <c r="K38" i="9"/>
  <c r="K37" i="9" s="1"/>
  <c r="K40" i="9"/>
  <c r="K39" i="9" s="1"/>
  <c r="K128" i="9"/>
  <c r="K130" i="9"/>
  <c r="K129" i="9" s="1"/>
  <c r="J38" i="9"/>
  <c r="J37" i="9" s="1"/>
  <c r="J40" i="9"/>
  <c r="J39" i="9" s="1"/>
  <c r="J128" i="9"/>
  <c r="J130" i="9"/>
  <c r="J129" i="9" s="1"/>
  <c r="L128" i="9"/>
  <c r="L130" i="9"/>
  <c r="L129" i="9" s="1"/>
  <c r="K119" i="9"/>
  <c r="K118" i="9" s="1"/>
  <c r="L119" i="9"/>
  <c r="L118" i="9" s="1"/>
  <c r="J119" i="9"/>
  <c r="J118" i="9" s="1"/>
  <c r="J81" i="9"/>
  <c r="J83" i="9"/>
  <c r="J82" i="9" s="1"/>
  <c r="L81" i="9"/>
  <c r="L83" i="9"/>
  <c r="L82" i="9" s="1"/>
  <c r="L51" i="9"/>
  <c r="L53" i="9"/>
  <c r="L52" i="9" s="1"/>
  <c r="K51" i="9"/>
  <c r="K53" i="9"/>
  <c r="K52" i="9" s="1"/>
  <c r="K79" i="9"/>
  <c r="K78" i="9" s="1"/>
  <c r="I55" i="18"/>
  <c r="I54" i="18" s="1"/>
  <c r="I53" i="18" s="1"/>
  <c r="I52" i="18" s="1"/>
  <c r="L72" i="6"/>
  <c r="C28" i="1"/>
  <c r="C19" i="1" s="1"/>
  <c r="D28" i="1"/>
  <c r="D19" i="1" s="1"/>
  <c r="L91" i="9"/>
  <c r="L90" i="9" s="1"/>
  <c r="J54" i="6"/>
  <c r="J53" i="6" s="1"/>
  <c r="J72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L50" i="9" l="1"/>
  <c r="K50" i="9"/>
  <c r="J36" i="9"/>
  <c r="J7" i="9" s="1"/>
  <c r="J57" i="9"/>
  <c r="J50" i="9" s="1"/>
  <c r="J8" i="18"/>
  <c r="J7" i="18" s="1"/>
  <c r="K8" i="18"/>
  <c r="K7" i="18" s="1"/>
  <c r="K101" i="9"/>
  <c r="K100" i="9" s="1"/>
  <c r="J107" i="9"/>
  <c r="J106" i="9" s="1"/>
  <c r="K36" i="9"/>
  <c r="K7" i="9" s="1"/>
  <c r="L36" i="9"/>
  <c r="L7" i="9" s="1"/>
  <c r="K8" i="6"/>
  <c r="K7" i="6" s="1"/>
  <c r="D20" i="13" s="1"/>
  <c r="L20" i="6"/>
  <c r="L19" i="6" s="1"/>
  <c r="L9" i="6" s="1"/>
  <c r="I19" i="18"/>
  <c r="I18" i="18" s="1"/>
  <c r="I8" i="18" s="1"/>
  <c r="I7" i="18" s="1"/>
  <c r="L77" i="9"/>
  <c r="L76" i="9" s="1"/>
  <c r="J75" i="9"/>
  <c r="E19" i="1"/>
  <c r="E7" i="1" s="1"/>
  <c r="D7" i="1"/>
  <c r="C7" i="1"/>
  <c r="L87" i="9"/>
  <c r="L89" i="9"/>
  <c r="L88" i="9" s="1"/>
  <c r="K75" i="9"/>
  <c r="K77" i="9"/>
  <c r="K76" i="9" s="1"/>
  <c r="L59" i="9"/>
  <c r="L58" i="9" s="1"/>
  <c r="J59" i="9"/>
  <c r="J58" i="9" s="1"/>
  <c r="K59" i="9"/>
  <c r="K58" i="9" s="1"/>
  <c r="J73" i="9"/>
  <c r="E17" i="13" l="1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<sst xmlns="http://schemas.openxmlformats.org/spreadsheetml/2006/main" count="1911" uniqueCount="226">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</sst>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6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tabSelected="1" view="pageBreakPreview" topLeftCell="A4" zoomScaleNormal="75" zoomScaleSheetLayoutView="100" workbookViewId="0">
      <selection activeCell="F17" sqref="F17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44" t="s">
        <v>213</v>
      </c>
      <c r="D1" s="244"/>
      <c r="E1" s="244"/>
    </row>
    <row r="2" spans="1:8" ht="66" customHeight="1" x14ac:dyDescent="0.25">
      <c r="A2" s="250" t="s">
        <v>157</v>
      </c>
      <c r="B2" s="250"/>
      <c r="C2" s="250"/>
      <c r="D2" s="250"/>
      <c r="E2" s="250"/>
    </row>
    <row r="3" spans="1:8" x14ac:dyDescent="0.25">
      <c r="A3" s="124"/>
      <c r="B3" s="124"/>
      <c r="C3" s="251" t="s">
        <v>0</v>
      </c>
      <c r="D3" s="251"/>
      <c r="E3" s="251"/>
    </row>
    <row r="4" spans="1:8" ht="32.25" customHeight="1" x14ac:dyDescent="0.25">
      <c r="A4" s="246" t="s">
        <v>1</v>
      </c>
      <c r="B4" s="248" t="s">
        <v>2</v>
      </c>
      <c r="C4" s="245" t="s">
        <v>3</v>
      </c>
      <c r="D4" s="245"/>
      <c r="E4" s="245"/>
    </row>
    <row r="5" spans="1:8" x14ac:dyDescent="0.25">
      <c r="A5" s="247"/>
      <c r="B5" s="249"/>
      <c r="C5" s="241" t="s">
        <v>176</v>
      </c>
      <c r="D5" s="241" t="s">
        <v>187</v>
      </c>
      <c r="E5" s="241" t="s">
        <v>214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1734.7</v>
      </c>
      <c r="D7" s="129">
        <f>SUM(D8+D19)</f>
        <v>1436</v>
      </c>
      <c r="E7" s="129">
        <f>SUM(E8+E19)</f>
        <v>1464.8</v>
      </c>
    </row>
    <row r="8" spans="1:8" x14ac:dyDescent="0.25">
      <c r="A8" s="130" t="s">
        <v>65</v>
      </c>
      <c r="B8" s="85" t="s">
        <v>69</v>
      </c>
      <c r="C8" s="129">
        <f>C9+C12+C14+C17</f>
        <v>371.7</v>
      </c>
      <c r="D8" s="129">
        <f t="shared" ref="D8:E8" si="0">D9+D12+D14+D17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209</v>
      </c>
      <c r="B17" s="238" t="s">
        <v>210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212</v>
      </c>
      <c r="B18" s="239" t="s">
        <v>211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79</v>
      </c>
      <c r="B19" s="137" t="s">
        <v>80</v>
      </c>
      <c r="C19" s="129">
        <f>SUM(C25+C28+C20+C23)</f>
        <v>1363</v>
      </c>
      <c r="D19" s="129">
        <f>SUM(D25+D28+D20)</f>
        <v>1059.0999999999999</v>
      </c>
      <c r="E19" s="129">
        <f>SUM(E25+E28+E20)</f>
        <v>1081.5999999999999</v>
      </c>
    </row>
    <row r="20" spans="1:8" ht="17.25" customHeight="1" x14ac:dyDescent="0.25">
      <c r="A20" s="130" t="s">
        <v>154</v>
      </c>
      <c r="B20" s="137" t="s">
        <v>155</v>
      </c>
      <c r="C20" s="129">
        <f>C21+C22</f>
        <v>903.9</v>
      </c>
      <c r="D20" s="129">
        <f t="shared" ref="D20:E20" si="3">D21+D22</f>
        <v>682.7</v>
      </c>
      <c r="E20" s="129">
        <f t="shared" si="3"/>
        <v>694.80000000000007</v>
      </c>
    </row>
    <row r="21" spans="1:8" ht="31.5" customHeight="1" x14ac:dyDescent="0.25">
      <c r="A21" s="131" t="s">
        <v>158</v>
      </c>
      <c r="B21" s="135" t="s">
        <v>130</v>
      </c>
      <c r="C21" s="180">
        <f>786.9+6.6</f>
        <v>793.5</v>
      </c>
      <c r="D21" s="181">
        <f>676.1+6.6</f>
        <v>682.7</v>
      </c>
      <c r="E21" s="181">
        <f>688.2+6.6</f>
        <v>694.80000000000007</v>
      </c>
    </row>
    <row r="22" spans="1:8" ht="33" customHeight="1" x14ac:dyDescent="0.25">
      <c r="A22" s="131" t="s">
        <v>168</v>
      </c>
      <c r="B22" s="8" t="s">
        <v>167</v>
      </c>
      <c r="C22" s="179">
        <v>110.4</v>
      </c>
      <c r="D22" s="180">
        <v>0</v>
      </c>
      <c r="E22" s="181">
        <v>0</v>
      </c>
    </row>
    <row r="23" spans="1:8" ht="19.5" customHeight="1" x14ac:dyDescent="0.25">
      <c r="A23" s="198" t="s">
        <v>188</v>
      </c>
      <c r="B23" s="199" t="s">
        <v>189</v>
      </c>
      <c r="C23" s="217">
        <f>C24</f>
        <v>100</v>
      </c>
      <c r="D23" s="217">
        <f t="shared" ref="D23:E23" si="4">D24</f>
        <v>0</v>
      </c>
      <c r="E23" s="217">
        <f t="shared" si="4"/>
        <v>0</v>
      </c>
    </row>
    <row r="24" spans="1:8" ht="19.5" customHeight="1" x14ac:dyDescent="0.25">
      <c r="A24" s="200" t="s">
        <v>191</v>
      </c>
      <c r="B24" s="201" t="s">
        <v>190</v>
      </c>
      <c r="C24" s="196">
        <v>100</v>
      </c>
      <c r="D24" s="197">
        <v>0</v>
      </c>
      <c r="E24" s="197">
        <v>0</v>
      </c>
    </row>
    <row r="25" spans="1:8" x14ac:dyDescent="0.25">
      <c r="A25" s="130" t="s">
        <v>81</v>
      </c>
      <c r="B25" s="138" t="s">
        <v>82</v>
      </c>
      <c r="C25" s="129">
        <f>SUM(C26+C27)</f>
        <v>0.4</v>
      </c>
      <c r="D25" s="129">
        <f>SUM(D26+D27)</f>
        <v>0.4</v>
      </c>
      <c r="E25" s="129">
        <f>SUM(E26+E27)</f>
        <v>0.4</v>
      </c>
    </row>
    <row r="26" spans="1:8" ht="93.75" customHeight="1" x14ac:dyDescent="0.25">
      <c r="A26" s="131" t="s">
        <v>159</v>
      </c>
      <c r="B26" s="135" t="s">
        <v>152</v>
      </c>
      <c r="C26" s="132">
        <v>0.4</v>
      </c>
      <c r="D26" s="132">
        <v>0.4</v>
      </c>
      <c r="E26" s="132">
        <v>0.4</v>
      </c>
    </row>
    <row r="27" spans="1:8" ht="33" hidden="1" customHeight="1" x14ac:dyDescent="0.25">
      <c r="A27" s="131" t="s">
        <v>160</v>
      </c>
      <c r="B27" s="70" t="s">
        <v>83</v>
      </c>
      <c r="C27" s="132"/>
      <c r="D27" s="132"/>
      <c r="E27" s="132"/>
    </row>
    <row r="28" spans="1:8" ht="21" customHeight="1" x14ac:dyDescent="0.25">
      <c r="A28" s="130" t="s">
        <v>84</v>
      </c>
      <c r="B28" s="85" t="s">
        <v>85</v>
      </c>
      <c r="C28" s="129">
        <f>SUM(C29)</f>
        <v>358.7</v>
      </c>
      <c r="D28" s="129">
        <f>SUM(D29)</f>
        <v>376</v>
      </c>
      <c r="E28" s="129">
        <f>E29</f>
        <v>386.4</v>
      </c>
    </row>
    <row r="29" spans="1:8" ht="66" customHeight="1" x14ac:dyDescent="0.25">
      <c r="A29" s="131" t="s">
        <v>161</v>
      </c>
      <c r="B29" s="135" t="s">
        <v>86</v>
      </c>
      <c r="C29" s="179">
        <f>328.7+30</f>
        <v>358.7</v>
      </c>
      <c r="D29" s="180">
        <f>346+30</f>
        <v>376</v>
      </c>
      <c r="E29" s="181">
        <f>356.4+30</f>
        <v>386.4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08"/>
  <sheetViews>
    <sheetView view="pageBreakPreview" topLeftCell="A46" zoomScale="90" zoomScaleNormal="75" zoomScaleSheetLayoutView="90" workbookViewId="0">
      <selection activeCell="J7" sqref="J7:L7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44" t="s">
        <v>217</v>
      </c>
      <c r="K1" s="244"/>
      <c r="L1" s="244"/>
    </row>
    <row r="2" spans="1:15" ht="57.75" customHeight="1" x14ac:dyDescent="0.25">
      <c r="A2" s="253" t="s">
        <v>218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181</v>
      </c>
    </row>
    <row r="4" spans="1:15" ht="15.75" customHeight="1" x14ac:dyDescent="0.25">
      <c r="A4" s="252" t="s">
        <v>9</v>
      </c>
      <c r="B4" s="252" t="s">
        <v>18</v>
      </c>
      <c r="C4" s="252" t="s">
        <v>10</v>
      </c>
      <c r="D4" s="252" t="s">
        <v>177</v>
      </c>
      <c r="E4" s="252" t="s">
        <v>178</v>
      </c>
      <c r="F4" s="252"/>
      <c r="G4" s="252"/>
      <c r="H4" s="252"/>
      <c r="I4" s="252" t="s">
        <v>179</v>
      </c>
      <c r="J4" s="252" t="s">
        <v>61</v>
      </c>
      <c r="K4" s="252"/>
      <c r="L4" s="252"/>
    </row>
    <row r="5" spans="1:15" x14ac:dyDescent="0.25">
      <c r="A5" s="252" t="s">
        <v>180</v>
      </c>
      <c r="B5" s="252" t="s">
        <v>180</v>
      </c>
      <c r="C5" s="252" t="s">
        <v>180</v>
      </c>
      <c r="D5" s="252" t="s">
        <v>180</v>
      </c>
      <c r="E5" s="252" t="s">
        <v>180</v>
      </c>
      <c r="F5" s="252"/>
      <c r="G5" s="252"/>
      <c r="H5" s="252"/>
      <c r="I5" s="252" t="s">
        <v>180</v>
      </c>
      <c r="J5" s="242" t="s">
        <v>176</v>
      </c>
      <c r="K5" s="242" t="s">
        <v>187</v>
      </c>
      <c r="L5" s="242" t="s">
        <v>214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1689.6100000000001</v>
      </c>
      <c r="K7" s="77">
        <f t="shared" ref="K7:L7" si="0">K8</f>
        <v>1375.9</v>
      </c>
      <c r="L7" s="77">
        <f t="shared" si="0"/>
        <v>1389.6000000000001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J9+J53+J62+J72+J88+J95</f>
        <v>1689.6100000000001</v>
      </c>
      <c r="K8" s="77">
        <f>K9+K53+K62+K72+K88+K95+K108</f>
        <v>1375.9</v>
      </c>
      <c r="L8" s="77">
        <f>L9+L53+L62+L72+L88+L95+L108</f>
        <v>1389.6000000000001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J10+J19+J38+J44</f>
        <v>1133.4100000000001</v>
      </c>
      <c r="K9" s="77">
        <f>K10+K19+K38+K44</f>
        <v>844</v>
      </c>
      <c r="L9" s="77">
        <f>L10+L19+L38+L44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481.3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481.3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481.3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431.3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431.3</v>
      </c>
      <c r="K14" s="99">
        <f t="shared" si="1"/>
        <v>356.6</v>
      </c>
      <c r="L14" s="99">
        <f t="shared" si="1"/>
        <v>356.6</v>
      </c>
    </row>
    <row r="15" spans="1:15" ht="17.2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f>424.7+6.6</f>
        <v>431.3</v>
      </c>
      <c r="K15" s="99">
        <f>350+6.6</f>
        <v>356.6</v>
      </c>
      <c r="L15" s="99">
        <f>350+6.6</f>
        <v>356.6</v>
      </c>
    </row>
    <row r="16" spans="1:15" ht="39" customHeight="1" x14ac:dyDescent="0.25">
      <c r="A16" s="202" t="s">
        <v>192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193</v>
      </c>
      <c r="I16" s="204"/>
      <c r="J16" s="99">
        <f>J17</f>
        <v>50</v>
      </c>
      <c r="K16" s="99">
        <f t="shared" ref="K16:L17" si="3">K17</f>
        <v>0</v>
      </c>
      <c r="L16" s="99">
        <f t="shared" si="3"/>
        <v>0</v>
      </c>
    </row>
    <row r="17" spans="1:15" ht="54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193</v>
      </c>
      <c r="I17" s="204" t="s">
        <v>100</v>
      </c>
      <c r="J17" s="99">
        <f>J18</f>
        <v>50</v>
      </c>
      <c r="K17" s="99">
        <f t="shared" si="3"/>
        <v>0</v>
      </c>
      <c r="L17" s="99">
        <f t="shared" si="3"/>
        <v>0</v>
      </c>
    </row>
    <row r="18" spans="1:15" ht="23.25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193</v>
      </c>
      <c r="I18" s="204" t="s">
        <v>101</v>
      </c>
      <c r="J18" s="99">
        <v>50</v>
      </c>
      <c r="K18" s="99">
        <v>0</v>
      </c>
      <c r="L18" s="99">
        <v>0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J20+J33</f>
        <v>644.61</v>
      </c>
      <c r="K19" s="98">
        <f>K20+K33</f>
        <v>480.4</v>
      </c>
      <c r="L19" s="98">
        <f>L20+L33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644.21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J23+J25+J30</f>
        <v>644.21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413.2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413.2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v>413.2</v>
      </c>
      <c r="K24" s="99">
        <v>300</v>
      </c>
      <c r="L24" s="99">
        <v>300</v>
      </c>
    </row>
    <row r="25" spans="1:15" ht="18" customHeight="1" x14ac:dyDescent="0.25">
      <c r="A25" s="70" t="s">
        <v>175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180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160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99">
        <v>160</v>
      </c>
      <c r="K27" s="99">
        <v>150</v>
      </c>
      <c r="L27" s="99">
        <v>150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J29</f>
        <v>20</v>
      </c>
      <c r="K28" s="25">
        <f t="shared" ref="K28:L28" si="7">K29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104</v>
      </c>
      <c r="B29" s="71">
        <v>911</v>
      </c>
      <c r="C29" s="5" t="s">
        <v>13</v>
      </c>
      <c r="D29" s="5" t="s">
        <v>14</v>
      </c>
      <c r="E29" s="5" t="s">
        <v>30</v>
      </c>
      <c r="F29" s="65" t="s">
        <v>21</v>
      </c>
      <c r="G29" s="65" t="s">
        <v>32</v>
      </c>
      <c r="H29" s="65" t="s">
        <v>37</v>
      </c>
      <c r="I29" s="102" t="s">
        <v>106</v>
      </c>
      <c r="J29" s="25">
        <v>20</v>
      </c>
      <c r="K29" s="25">
        <v>30</v>
      </c>
      <c r="L29" s="25">
        <v>30</v>
      </c>
      <c r="M29" s="237"/>
      <c r="N29" s="237"/>
      <c r="O29" s="237"/>
    </row>
    <row r="30" spans="1:15" s="20" customFormat="1" ht="37.5" customHeight="1" x14ac:dyDescent="0.25">
      <c r="A30" s="202" t="s">
        <v>192</v>
      </c>
      <c r="B30" s="71">
        <v>911</v>
      </c>
      <c r="C30" s="206" t="s">
        <v>13</v>
      </c>
      <c r="D30" s="206" t="s">
        <v>14</v>
      </c>
      <c r="E30" s="204" t="s">
        <v>30</v>
      </c>
      <c r="F30" s="203" t="s">
        <v>21</v>
      </c>
      <c r="G30" s="203" t="s">
        <v>32</v>
      </c>
      <c r="H30" s="203" t="s">
        <v>193</v>
      </c>
      <c r="I30" s="207"/>
      <c r="J30" s="25">
        <f>J31</f>
        <v>51.01</v>
      </c>
      <c r="K30" s="25">
        <f t="shared" ref="K30:L31" si="8">K31</f>
        <v>0</v>
      </c>
      <c r="L30" s="25">
        <f t="shared" si="8"/>
        <v>0</v>
      </c>
      <c r="M30" s="237"/>
      <c r="N30" s="237"/>
      <c r="O30" s="237"/>
    </row>
    <row r="31" spans="1:15" s="20" customFormat="1" ht="47.25" x14ac:dyDescent="0.25">
      <c r="A31" s="205" t="s">
        <v>98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193</v>
      </c>
      <c r="I31" s="207" t="s">
        <v>100</v>
      </c>
      <c r="J31" s="25">
        <f>J32</f>
        <v>51.01</v>
      </c>
      <c r="K31" s="25">
        <f t="shared" si="8"/>
        <v>0</v>
      </c>
      <c r="L31" s="25">
        <f t="shared" si="8"/>
        <v>0</v>
      </c>
      <c r="M31" s="237"/>
      <c r="N31" s="237"/>
      <c r="O31" s="237"/>
    </row>
    <row r="32" spans="1:15" s="20" customFormat="1" ht="21" customHeight="1" x14ac:dyDescent="0.25">
      <c r="A32" s="205" t="s">
        <v>99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193</v>
      </c>
      <c r="I32" s="207" t="s">
        <v>101</v>
      </c>
      <c r="J32" s="25">
        <v>51.01</v>
      </c>
      <c r="K32" s="25">
        <v>0</v>
      </c>
      <c r="L32" s="25">
        <v>0</v>
      </c>
      <c r="M32" s="237"/>
      <c r="N32" s="237"/>
      <c r="O32" s="237"/>
    </row>
    <row r="33" spans="1:15" s="12" customFormat="1" ht="36.75" customHeight="1" x14ac:dyDescent="0.25">
      <c r="A33" s="78" t="s">
        <v>162</v>
      </c>
      <c r="B33" s="71">
        <v>911</v>
      </c>
      <c r="C33" s="5" t="s">
        <v>13</v>
      </c>
      <c r="D33" s="5" t="s">
        <v>14</v>
      </c>
      <c r="E33" s="66">
        <v>89</v>
      </c>
      <c r="F33" s="65"/>
      <c r="G33" s="65"/>
      <c r="H33" s="65"/>
      <c r="I33" s="103"/>
      <c r="J33" s="99">
        <f>J34</f>
        <v>0.4</v>
      </c>
      <c r="K33" s="99">
        <f t="shared" ref="K33:L36" si="9">K34</f>
        <v>0.4</v>
      </c>
      <c r="L33" s="99">
        <f t="shared" si="9"/>
        <v>0.4</v>
      </c>
      <c r="M33" s="234"/>
      <c r="N33" s="234"/>
      <c r="O33" s="234"/>
    </row>
    <row r="34" spans="1:15" s="12" customFormat="1" ht="47.25" x14ac:dyDescent="0.25">
      <c r="A34" s="78" t="s">
        <v>163</v>
      </c>
      <c r="B34" s="71">
        <v>911</v>
      </c>
      <c r="C34" s="5" t="s">
        <v>13</v>
      </c>
      <c r="D34" s="5" t="s">
        <v>14</v>
      </c>
      <c r="E34" s="66">
        <v>89</v>
      </c>
      <c r="F34" s="65" t="s">
        <v>20</v>
      </c>
      <c r="G34" s="65"/>
      <c r="H34" s="65"/>
      <c r="I34" s="103"/>
      <c r="J34" s="99">
        <f>J35</f>
        <v>0.4</v>
      </c>
      <c r="K34" s="99">
        <f t="shared" si="9"/>
        <v>0.4</v>
      </c>
      <c r="L34" s="99">
        <f t="shared" si="9"/>
        <v>0.4</v>
      </c>
      <c r="M34" s="234"/>
      <c r="N34" s="234"/>
      <c r="O34" s="234"/>
    </row>
    <row r="35" spans="1:15" s="12" customFormat="1" ht="70.5" customHeight="1" x14ac:dyDescent="0.25">
      <c r="A35" s="104" t="s">
        <v>132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 t="s">
        <v>32</v>
      </c>
      <c r="H35" s="65" t="s">
        <v>39</v>
      </c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18" customHeight="1" x14ac:dyDescent="0.25">
      <c r="A36" s="70" t="s">
        <v>94</v>
      </c>
      <c r="B36" s="71">
        <v>911</v>
      </c>
      <c r="C36" s="5" t="s">
        <v>13</v>
      </c>
      <c r="D36" s="5" t="s">
        <v>14</v>
      </c>
      <c r="E36" s="66" t="s">
        <v>44</v>
      </c>
      <c r="F36" s="65" t="s">
        <v>20</v>
      </c>
      <c r="G36" s="65" t="s">
        <v>32</v>
      </c>
      <c r="H36" s="65" t="s">
        <v>39</v>
      </c>
      <c r="I36" s="103" t="s">
        <v>96</v>
      </c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35.25" customHeight="1" x14ac:dyDescent="0.25">
      <c r="A37" s="70" t="s">
        <v>95</v>
      </c>
      <c r="B37" s="71">
        <v>911</v>
      </c>
      <c r="C37" s="5" t="s">
        <v>13</v>
      </c>
      <c r="D37" s="5" t="s">
        <v>14</v>
      </c>
      <c r="E37" s="66" t="s">
        <v>44</v>
      </c>
      <c r="F37" s="65" t="s">
        <v>20</v>
      </c>
      <c r="G37" s="65" t="s">
        <v>32</v>
      </c>
      <c r="H37" s="65" t="s">
        <v>39</v>
      </c>
      <c r="I37" s="103" t="s">
        <v>97</v>
      </c>
      <c r="J37" s="99">
        <v>0.4</v>
      </c>
      <c r="K37" s="99">
        <v>0.4</v>
      </c>
      <c r="L37" s="99">
        <v>0.4</v>
      </c>
      <c r="M37" s="234"/>
      <c r="N37" s="234"/>
      <c r="O37" s="234"/>
    </row>
    <row r="38" spans="1:15" x14ac:dyDescent="0.25">
      <c r="A38" s="85" t="s">
        <v>40</v>
      </c>
      <c r="B38" s="71">
        <v>911</v>
      </c>
      <c r="C38" s="88" t="s">
        <v>13</v>
      </c>
      <c r="D38" s="88" t="s">
        <v>41</v>
      </c>
      <c r="E38" s="88"/>
      <c r="F38" s="75"/>
      <c r="G38" s="75"/>
      <c r="H38" s="89"/>
      <c r="I38" s="89"/>
      <c r="J38" s="98">
        <f>J39</f>
        <v>5</v>
      </c>
      <c r="K38" s="98">
        <f t="shared" ref="K38:L42" si="10">K39</f>
        <v>5</v>
      </c>
      <c r="L38" s="98">
        <f t="shared" si="10"/>
        <v>5</v>
      </c>
    </row>
    <row r="39" spans="1:15" ht="36.75" customHeight="1" x14ac:dyDescent="0.25">
      <c r="A39" s="112" t="s">
        <v>162</v>
      </c>
      <c r="B39" s="71">
        <v>911</v>
      </c>
      <c r="C39" s="65" t="s">
        <v>13</v>
      </c>
      <c r="D39" s="65" t="s">
        <v>41</v>
      </c>
      <c r="E39" s="66">
        <v>89</v>
      </c>
      <c r="F39" s="65"/>
      <c r="G39" s="65"/>
      <c r="H39" s="90"/>
      <c r="I39" s="90"/>
      <c r="J39" s="99">
        <f>J40</f>
        <v>5</v>
      </c>
      <c r="K39" s="99">
        <f t="shared" si="10"/>
        <v>5</v>
      </c>
      <c r="L39" s="99">
        <f t="shared" si="10"/>
        <v>5</v>
      </c>
    </row>
    <row r="40" spans="1:15" ht="47.25" x14ac:dyDescent="0.25">
      <c r="A40" s="113" t="s">
        <v>163</v>
      </c>
      <c r="B40" s="71">
        <v>911</v>
      </c>
      <c r="C40" s="65" t="s">
        <v>13</v>
      </c>
      <c r="D40" s="65" t="s">
        <v>41</v>
      </c>
      <c r="E40" s="66">
        <v>89</v>
      </c>
      <c r="F40" s="65" t="s">
        <v>20</v>
      </c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31.5" x14ac:dyDescent="0.25">
      <c r="A41" s="70" t="s">
        <v>164</v>
      </c>
      <c r="B41" s="71">
        <v>911</v>
      </c>
      <c r="C41" s="65" t="s">
        <v>13</v>
      </c>
      <c r="D41" s="65" t="s">
        <v>41</v>
      </c>
      <c r="E41" s="66">
        <v>89</v>
      </c>
      <c r="F41" s="65" t="s">
        <v>20</v>
      </c>
      <c r="G41" s="65" t="s">
        <v>32</v>
      </c>
      <c r="H41" s="65" t="s">
        <v>42</v>
      </c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x14ac:dyDescent="0.25">
      <c r="A42" s="69" t="s">
        <v>102</v>
      </c>
      <c r="B42" s="71">
        <v>911</v>
      </c>
      <c r="C42" s="65" t="s">
        <v>13</v>
      </c>
      <c r="D42" s="65" t="s">
        <v>41</v>
      </c>
      <c r="E42" s="66">
        <v>89</v>
      </c>
      <c r="F42" s="65" t="s">
        <v>20</v>
      </c>
      <c r="G42" s="65" t="s">
        <v>32</v>
      </c>
      <c r="H42" s="65" t="s">
        <v>42</v>
      </c>
      <c r="I42" s="90" t="s">
        <v>103</v>
      </c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ht="17.25" customHeight="1" x14ac:dyDescent="0.25">
      <c r="A43" s="70" t="s">
        <v>43</v>
      </c>
      <c r="B43" s="71">
        <v>911</v>
      </c>
      <c r="C43" s="65" t="s">
        <v>13</v>
      </c>
      <c r="D43" s="65" t="s">
        <v>41</v>
      </c>
      <c r="E43" s="65" t="s">
        <v>44</v>
      </c>
      <c r="F43" s="65" t="s">
        <v>20</v>
      </c>
      <c r="G43" s="65" t="s">
        <v>32</v>
      </c>
      <c r="H43" s="65" t="s">
        <v>42</v>
      </c>
      <c r="I43" s="90" t="s">
        <v>45</v>
      </c>
      <c r="J43" s="99">
        <v>5</v>
      </c>
      <c r="K43" s="99">
        <v>5</v>
      </c>
      <c r="L43" s="99">
        <v>5</v>
      </c>
    </row>
    <row r="44" spans="1:15" ht="17.25" customHeight="1" x14ac:dyDescent="0.25">
      <c r="A44" s="70" t="s">
        <v>194</v>
      </c>
      <c r="B44" s="71">
        <v>911</v>
      </c>
      <c r="C44" s="208" t="s">
        <v>13</v>
      </c>
      <c r="D44" s="88" t="s">
        <v>28</v>
      </c>
      <c r="E44" s="90"/>
      <c r="F44" s="65"/>
      <c r="G44" s="65"/>
      <c r="H44" s="65"/>
      <c r="I44" s="84"/>
      <c r="J44" s="98">
        <f>J49+J45</f>
        <v>2.5</v>
      </c>
      <c r="K44" s="98">
        <f t="shared" ref="K44:L44" si="11">K49+K45</f>
        <v>2</v>
      </c>
      <c r="L44" s="98">
        <f t="shared" si="11"/>
        <v>0</v>
      </c>
    </row>
    <row r="45" spans="1:15" ht="48.75" customHeight="1" x14ac:dyDescent="0.25">
      <c r="A45" s="70" t="s">
        <v>208</v>
      </c>
      <c r="B45" s="71">
        <v>911</v>
      </c>
      <c r="C45" s="65" t="s">
        <v>13</v>
      </c>
      <c r="D45" s="65" t="s">
        <v>28</v>
      </c>
      <c r="E45" s="90" t="s">
        <v>41</v>
      </c>
      <c r="F45" s="65"/>
      <c r="G45" s="65"/>
      <c r="H45" s="65"/>
      <c r="I45" s="84"/>
      <c r="J45" s="99">
        <f>J46</f>
        <v>2</v>
      </c>
      <c r="K45" s="99">
        <f t="shared" ref="K45:L47" si="12">K46</f>
        <v>2</v>
      </c>
      <c r="L45" s="99">
        <f t="shared" si="12"/>
        <v>0</v>
      </c>
    </row>
    <row r="46" spans="1:15" ht="17.25" customHeight="1" x14ac:dyDescent="0.25">
      <c r="A46" s="70" t="s">
        <v>206</v>
      </c>
      <c r="B46" s="71">
        <v>911</v>
      </c>
      <c r="C46" s="65" t="s">
        <v>13</v>
      </c>
      <c r="D46" s="65" t="s">
        <v>28</v>
      </c>
      <c r="E46" s="90" t="s">
        <v>41</v>
      </c>
      <c r="F46" s="65" t="s">
        <v>170</v>
      </c>
      <c r="G46" s="65" t="s">
        <v>32</v>
      </c>
      <c r="H46" s="65" t="s">
        <v>207</v>
      </c>
      <c r="I46" s="84"/>
      <c r="J46" s="99">
        <f>J47</f>
        <v>2</v>
      </c>
      <c r="K46" s="99">
        <f t="shared" si="12"/>
        <v>2</v>
      </c>
      <c r="L46" s="99">
        <f t="shared" si="12"/>
        <v>0</v>
      </c>
    </row>
    <row r="47" spans="1:15" ht="26.25" customHeight="1" x14ac:dyDescent="0.25">
      <c r="A47" s="70" t="s">
        <v>94</v>
      </c>
      <c r="B47" s="71">
        <v>911</v>
      </c>
      <c r="C47" s="65" t="s">
        <v>13</v>
      </c>
      <c r="D47" s="65" t="s">
        <v>28</v>
      </c>
      <c r="E47" s="90" t="s">
        <v>41</v>
      </c>
      <c r="F47" s="65" t="s">
        <v>170</v>
      </c>
      <c r="G47" s="65" t="s">
        <v>32</v>
      </c>
      <c r="H47" s="65" t="s">
        <v>207</v>
      </c>
      <c r="I47" s="84" t="s">
        <v>96</v>
      </c>
      <c r="J47" s="99">
        <f>J48</f>
        <v>2</v>
      </c>
      <c r="K47" s="99">
        <f t="shared" si="12"/>
        <v>2</v>
      </c>
      <c r="L47" s="99">
        <f t="shared" si="12"/>
        <v>0</v>
      </c>
    </row>
    <row r="48" spans="1:15" ht="34.5" customHeight="1" x14ac:dyDescent="0.25">
      <c r="A48" s="70" t="s">
        <v>95</v>
      </c>
      <c r="B48" s="71">
        <v>911</v>
      </c>
      <c r="C48" s="65" t="s">
        <v>13</v>
      </c>
      <c r="D48" s="65" t="s">
        <v>28</v>
      </c>
      <c r="E48" s="90" t="s">
        <v>41</v>
      </c>
      <c r="F48" s="65" t="s">
        <v>170</v>
      </c>
      <c r="G48" s="65" t="s">
        <v>32</v>
      </c>
      <c r="H48" s="65" t="s">
        <v>207</v>
      </c>
      <c r="I48" s="84" t="s">
        <v>97</v>
      </c>
      <c r="J48" s="99">
        <v>2</v>
      </c>
      <c r="K48" s="99">
        <v>2</v>
      </c>
      <c r="L48" s="99">
        <v>0</v>
      </c>
    </row>
    <row r="49" spans="1:12" ht="33.75" customHeight="1" x14ac:dyDescent="0.25">
      <c r="A49" s="70" t="s">
        <v>202</v>
      </c>
      <c r="B49" s="71">
        <v>911</v>
      </c>
      <c r="C49" s="5" t="s">
        <v>13</v>
      </c>
      <c r="D49" s="5" t="s">
        <v>28</v>
      </c>
      <c r="E49" s="5" t="s">
        <v>199</v>
      </c>
      <c r="F49" s="65"/>
      <c r="G49" s="65"/>
      <c r="H49" s="65"/>
      <c r="I49" s="84"/>
      <c r="J49" s="99">
        <f>J50</f>
        <v>0.5</v>
      </c>
      <c r="K49" s="99">
        <f t="shared" ref="K49:L51" si="13">K50</f>
        <v>0</v>
      </c>
      <c r="L49" s="99">
        <f t="shared" si="13"/>
        <v>0</v>
      </c>
    </row>
    <row r="50" spans="1:12" ht="33" customHeight="1" x14ac:dyDescent="0.25">
      <c r="A50" s="70" t="s">
        <v>200</v>
      </c>
      <c r="B50" s="71">
        <v>911</v>
      </c>
      <c r="C50" s="5" t="s">
        <v>13</v>
      </c>
      <c r="D50" s="5" t="s">
        <v>28</v>
      </c>
      <c r="E50" s="5" t="s">
        <v>199</v>
      </c>
      <c r="F50" s="65" t="s">
        <v>170</v>
      </c>
      <c r="G50" s="65" t="s">
        <v>170</v>
      </c>
      <c r="H50" s="65" t="s">
        <v>201</v>
      </c>
      <c r="I50" s="84"/>
      <c r="J50" s="99">
        <f>J51</f>
        <v>0.5</v>
      </c>
      <c r="K50" s="99">
        <f t="shared" si="13"/>
        <v>0</v>
      </c>
      <c r="L50" s="99">
        <f t="shared" si="13"/>
        <v>0</v>
      </c>
    </row>
    <row r="51" spans="1:12" ht="25.5" customHeight="1" x14ac:dyDescent="0.25">
      <c r="A51" s="70" t="s">
        <v>94</v>
      </c>
      <c r="B51" s="71">
        <v>911</v>
      </c>
      <c r="C51" s="5" t="s">
        <v>13</v>
      </c>
      <c r="D51" s="5" t="s">
        <v>28</v>
      </c>
      <c r="E51" s="5" t="s">
        <v>199</v>
      </c>
      <c r="F51" s="5" t="s">
        <v>170</v>
      </c>
      <c r="G51" s="5" t="s">
        <v>32</v>
      </c>
      <c r="H51" s="5" t="s">
        <v>201</v>
      </c>
      <c r="I51" s="5" t="s">
        <v>96</v>
      </c>
      <c r="J51" s="99">
        <f>J52</f>
        <v>0.5</v>
      </c>
      <c r="K51" s="99">
        <f t="shared" si="13"/>
        <v>0</v>
      </c>
      <c r="L51" s="99">
        <f t="shared" si="13"/>
        <v>0</v>
      </c>
    </row>
    <row r="52" spans="1:12" ht="36.75" customHeight="1" x14ac:dyDescent="0.25">
      <c r="A52" s="70" t="s">
        <v>95</v>
      </c>
      <c r="B52" s="71">
        <v>911</v>
      </c>
      <c r="C52" s="5" t="s">
        <v>13</v>
      </c>
      <c r="D52" s="5" t="s">
        <v>28</v>
      </c>
      <c r="E52" s="5" t="s">
        <v>199</v>
      </c>
      <c r="F52" s="5" t="s">
        <v>170</v>
      </c>
      <c r="G52" s="5" t="s">
        <v>32</v>
      </c>
      <c r="H52" s="5" t="s">
        <v>201</v>
      </c>
      <c r="I52" s="5" t="s">
        <v>97</v>
      </c>
      <c r="J52" s="99">
        <v>0.5</v>
      </c>
      <c r="K52" s="99">
        <v>0</v>
      </c>
      <c r="L52" s="99">
        <v>0</v>
      </c>
    </row>
    <row r="53" spans="1:12" hidden="1" x14ac:dyDescent="0.25">
      <c r="A53" s="85" t="s">
        <v>46</v>
      </c>
      <c r="B53" s="71">
        <v>911</v>
      </c>
      <c r="C53" s="88" t="s">
        <v>24</v>
      </c>
      <c r="D53" s="88"/>
      <c r="E53" s="89"/>
      <c r="F53" s="88"/>
      <c r="G53" s="88"/>
      <c r="H53" s="88"/>
      <c r="I53" s="87"/>
      <c r="J53" s="98">
        <f>J54</f>
        <v>0</v>
      </c>
      <c r="K53" s="98">
        <f>K54</f>
        <v>0</v>
      </c>
      <c r="L53" s="98">
        <f>L54</f>
        <v>0</v>
      </c>
    </row>
    <row r="54" spans="1:12" hidden="1" x14ac:dyDescent="0.25">
      <c r="A54" s="73" t="s">
        <v>47</v>
      </c>
      <c r="B54" s="71">
        <v>911</v>
      </c>
      <c r="C54" s="107" t="s">
        <v>24</v>
      </c>
      <c r="D54" s="107" t="s">
        <v>25</v>
      </c>
      <c r="E54" s="80"/>
      <c r="F54" s="74"/>
      <c r="G54" s="74"/>
      <c r="H54" s="74"/>
      <c r="I54" s="81"/>
      <c r="J54" s="98">
        <f>J57</f>
        <v>0</v>
      </c>
      <c r="K54" s="98">
        <f>K57</f>
        <v>0</v>
      </c>
      <c r="L54" s="98">
        <f>L57</f>
        <v>0</v>
      </c>
    </row>
    <row r="55" spans="1:12" ht="47.25" hidden="1" x14ac:dyDescent="0.25">
      <c r="A55" s="112" t="s">
        <v>162</v>
      </c>
      <c r="B55" s="71">
        <v>911</v>
      </c>
      <c r="C55" s="102" t="s">
        <v>24</v>
      </c>
      <c r="D55" s="102" t="s">
        <v>25</v>
      </c>
      <c r="E55" s="5">
        <v>89</v>
      </c>
      <c r="F55" s="5"/>
      <c r="G55" s="5"/>
      <c r="H55" s="5"/>
      <c r="I55" s="64"/>
      <c r="J55" s="99">
        <f t="shared" ref="J55:L56" si="14">J56</f>
        <v>0</v>
      </c>
      <c r="K55" s="99">
        <f t="shared" si="14"/>
        <v>0</v>
      </c>
      <c r="L55" s="99">
        <f t="shared" si="14"/>
        <v>0</v>
      </c>
    </row>
    <row r="56" spans="1:12" ht="47.25" hidden="1" x14ac:dyDescent="0.25">
      <c r="A56" s="113" t="s">
        <v>163</v>
      </c>
      <c r="B56" s="71">
        <v>911</v>
      </c>
      <c r="C56" s="102" t="s">
        <v>24</v>
      </c>
      <c r="D56" s="102" t="s">
        <v>25</v>
      </c>
      <c r="E56" s="5">
        <v>89</v>
      </c>
      <c r="F56" s="5">
        <v>1</v>
      </c>
      <c r="G56" s="5"/>
      <c r="H56" s="5"/>
      <c r="I56" s="64"/>
      <c r="J56" s="99">
        <f t="shared" si="14"/>
        <v>0</v>
      </c>
      <c r="K56" s="99">
        <f t="shared" si="14"/>
        <v>0</v>
      </c>
      <c r="L56" s="99">
        <f t="shared" si="14"/>
        <v>0</v>
      </c>
    </row>
    <row r="57" spans="1:12" ht="31.5" hidden="1" x14ac:dyDescent="0.25">
      <c r="A57" s="108" t="s">
        <v>169</v>
      </c>
      <c r="B57" s="71">
        <v>911</v>
      </c>
      <c r="C57" s="102" t="s">
        <v>24</v>
      </c>
      <c r="D57" s="102" t="s">
        <v>25</v>
      </c>
      <c r="E57" s="109">
        <v>89</v>
      </c>
      <c r="F57" s="5">
        <v>1</v>
      </c>
      <c r="G57" s="5" t="s">
        <v>32</v>
      </c>
      <c r="H57" s="5">
        <v>51180</v>
      </c>
      <c r="I57" s="64"/>
      <c r="J57" s="23">
        <f>J58+J60</f>
        <v>0</v>
      </c>
      <c r="K57" s="23">
        <f>K58+K60</f>
        <v>0</v>
      </c>
      <c r="L57" s="23">
        <f>L58+L60</f>
        <v>0</v>
      </c>
    </row>
    <row r="58" spans="1:12" ht="47.25" hidden="1" x14ac:dyDescent="0.25">
      <c r="A58" s="100" t="s">
        <v>98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 t="s">
        <v>48</v>
      </c>
      <c r="I58" s="64" t="s">
        <v>100</v>
      </c>
      <c r="J58" s="23">
        <f>J59</f>
        <v>0</v>
      </c>
      <c r="K58" s="23">
        <f>K59</f>
        <v>0</v>
      </c>
      <c r="L58" s="23">
        <f>L59</f>
        <v>0</v>
      </c>
    </row>
    <row r="59" spans="1:12" hidden="1" x14ac:dyDescent="0.25">
      <c r="A59" s="100" t="s">
        <v>99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48</v>
      </c>
      <c r="I59" s="64" t="s">
        <v>101</v>
      </c>
      <c r="J59" s="23"/>
      <c r="K59" s="23"/>
      <c r="L59" s="23"/>
    </row>
    <row r="60" spans="1:12" ht="18.75" hidden="1" customHeight="1" x14ac:dyDescent="0.25">
      <c r="A60" s="70" t="s">
        <v>94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>
        <v>51180</v>
      </c>
      <c r="I60" s="64" t="s">
        <v>96</v>
      </c>
      <c r="J60" s="23">
        <f t="shared" ref="J60:L60" si="15">J61</f>
        <v>0</v>
      </c>
      <c r="K60" s="23">
        <f t="shared" si="15"/>
        <v>0</v>
      </c>
      <c r="L60" s="23">
        <f t="shared" si="15"/>
        <v>0</v>
      </c>
    </row>
    <row r="61" spans="1:12" ht="31.5" hidden="1" x14ac:dyDescent="0.25">
      <c r="A61" s="70" t="s">
        <v>95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97</v>
      </c>
      <c r="J61" s="23"/>
      <c r="K61" s="23"/>
      <c r="L61" s="23"/>
    </row>
    <row r="62" spans="1:12" x14ac:dyDescent="0.25">
      <c r="A62" s="73" t="s">
        <v>49</v>
      </c>
      <c r="B62" s="71">
        <v>911</v>
      </c>
      <c r="C62" s="107" t="s">
        <v>14</v>
      </c>
      <c r="D62" s="107"/>
      <c r="E62" s="74"/>
      <c r="F62" s="74"/>
      <c r="G62" s="74"/>
      <c r="H62" s="74"/>
      <c r="I62" s="74"/>
      <c r="J62" s="105">
        <f>J63</f>
        <v>328.7</v>
      </c>
      <c r="K62" s="105">
        <f t="shared" ref="K62:L62" si="16">K63</f>
        <v>346</v>
      </c>
      <c r="L62" s="105">
        <f t="shared" si="16"/>
        <v>356.4</v>
      </c>
    </row>
    <row r="63" spans="1:12" x14ac:dyDescent="0.25">
      <c r="A63" s="73" t="s">
        <v>50</v>
      </c>
      <c r="B63" s="71">
        <v>911</v>
      </c>
      <c r="C63" s="74" t="s">
        <v>14</v>
      </c>
      <c r="D63" s="74" t="s">
        <v>26</v>
      </c>
      <c r="E63" s="110"/>
      <c r="F63" s="110"/>
      <c r="G63" s="110"/>
      <c r="H63" s="110"/>
      <c r="I63" s="74"/>
      <c r="J63" s="23">
        <f>J64+J68</f>
        <v>328.7</v>
      </c>
      <c r="K63" s="23">
        <f t="shared" ref="K63:L63" si="17">K64+K68</f>
        <v>346</v>
      </c>
      <c r="L63" s="23">
        <f t="shared" si="17"/>
        <v>356.4</v>
      </c>
    </row>
    <row r="64" spans="1:12" ht="47.25" x14ac:dyDescent="0.25">
      <c r="A64" s="112" t="s">
        <v>198</v>
      </c>
      <c r="B64" s="71">
        <v>911</v>
      </c>
      <c r="C64" s="65" t="s">
        <v>14</v>
      </c>
      <c r="D64" s="65" t="s">
        <v>26</v>
      </c>
      <c r="E64" s="65" t="s">
        <v>28</v>
      </c>
      <c r="F64" s="65"/>
      <c r="G64" s="65"/>
      <c r="H64" s="65"/>
      <c r="I64" s="5"/>
      <c r="J64" s="23">
        <f>J65</f>
        <v>293.89999999999998</v>
      </c>
      <c r="K64" s="23">
        <f t="shared" ref="J64:L66" si="18">K65</f>
        <v>317.44</v>
      </c>
      <c r="L64" s="23">
        <f t="shared" si="18"/>
        <v>356.4</v>
      </c>
    </row>
    <row r="65" spans="1:12" ht="144.75" customHeight="1" x14ac:dyDescent="0.25">
      <c r="A65" s="133" t="s">
        <v>225</v>
      </c>
      <c r="B65" s="71">
        <v>911</v>
      </c>
      <c r="C65" s="65" t="s">
        <v>14</v>
      </c>
      <c r="D65" s="65" t="s">
        <v>26</v>
      </c>
      <c r="E65" s="65" t="s">
        <v>28</v>
      </c>
      <c r="F65" s="65" t="s">
        <v>170</v>
      </c>
      <c r="G65" s="65" t="s">
        <v>13</v>
      </c>
      <c r="H65" s="65" t="s">
        <v>51</v>
      </c>
      <c r="I65" s="5"/>
      <c r="J65" s="23">
        <f t="shared" si="18"/>
        <v>293.89999999999998</v>
      </c>
      <c r="K65" s="23">
        <f t="shared" si="18"/>
        <v>317.44</v>
      </c>
      <c r="L65" s="23">
        <f t="shared" si="18"/>
        <v>356.4</v>
      </c>
    </row>
    <row r="66" spans="1:12" ht="18.75" customHeight="1" x14ac:dyDescent="0.25">
      <c r="A66" s="70" t="s">
        <v>94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170</v>
      </c>
      <c r="G66" s="65" t="s">
        <v>13</v>
      </c>
      <c r="H66" s="65" t="s">
        <v>51</v>
      </c>
      <c r="I66" s="5" t="s">
        <v>96</v>
      </c>
      <c r="J66" s="23">
        <f t="shared" si="18"/>
        <v>293.89999999999998</v>
      </c>
      <c r="K66" s="23">
        <f t="shared" si="18"/>
        <v>317.44</v>
      </c>
      <c r="L66" s="23">
        <f t="shared" si="18"/>
        <v>356.4</v>
      </c>
    </row>
    <row r="67" spans="1:12" ht="33.75" customHeight="1" x14ac:dyDescent="0.25">
      <c r="A67" s="70" t="s">
        <v>95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170</v>
      </c>
      <c r="G67" s="65" t="s">
        <v>13</v>
      </c>
      <c r="H67" s="65" t="s">
        <v>51</v>
      </c>
      <c r="I67" s="5" t="s">
        <v>97</v>
      </c>
      <c r="J67" s="179">
        <f>328.7-J71</f>
        <v>293.89999999999998</v>
      </c>
      <c r="K67" s="180">
        <f>346-K71</f>
        <v>317.44</v>
      </c>
      <c r="L67" s="181">
        <f>356.4-L71</f>
        <v>356.4</v>
      </c>
    </row>
    <row r="68" spans="1:12" ht="33.75" customHeight="1" x14ac:dyDescent="0.25">
      <c r="A68" s="106" t="s">
        <v>205</v>
      </c>
      <c r="B68" s="71">
        <v>911</v>
      </c>
      <c r="C68" s="5" t="s">
        <v>14</v>
      </c>
      <c r="D68" s="5" t="s">
        <v>26</v>
      </c>
      <c r="E68" s="5" t="s">
        <v>204</v>
      </c>
      <c r="F68" s="5"/>
      <c r="G68" s="5"/>
      <c r="H68" s="5"/>
      <c r="I68" s="5"/>
      <c r="J68" s="179">
        <f>J69</f>
        <v>34.799999999999997</v>
      </c>
      <c r="K68" s="179">
        <f t="shared" ref="K68:L70" si="19">K69</f>
        <v>28.56</v>
      </c>
      <c r="L68" s="179">
        <f t="shared" si="19"/>
        <v>0</v>
      </c>
    </row>
    <row r="69" spans="1:12" ht="142.5" customHeight="1" x14ac:dyDescent="0.25">
      <c r="A69" s="133" t="s">
        <v>225</v>
      </c>
      <c r="B69" s="71">
        <v>911</v>
      </c>
      <c r="C69" s="65" t="s">
        <v>14</v>
      </c>
      <c r="D69" s="65" t="s">
        <v>26</v>
      </c>
      <c r="E69" s="65" t="s">
        <v>204</v>
      </c>
      <c r="F69" s="65" t="s">
        <v>170</v>
      </c>
      <c r="G69" s="65" t="s">
        <v>13</v>
      </c>
      <c r="H69" s="65" t="s">
        <v>51</v>
      </c>
      <c r="I69" s="5"/>
      <c r="J69" s="179">
        <f>J70</f>
        <v>34.799999999999997</v>
      </c>
      <c r="K69" s="179">
        <f t="shared" si="19"/>
        <v>28.56</v>
      </c>
      <c r="L69" s="179">
        <f t="shared" si="19"/>
        <v>0</v>
      </c>
    </row>
    <row r="70" spans="1:12" ht="20.25" customHeight="1" x14ac:dyDescent="0.25">
      <c r="A70" s="70" t="s">
        <v>94</v>
      </c>
      <c r="B70" s="71">
        <v>911</v>
      </c>
      <c r="C70" s="65" t="s">
        <v>14</v>
      </c>
      <c r="D70" s="65" t="s">
        <v>26</v>
      </c>
      <c r="E70" s="65" t="s">
        <v>204</v>
      </c>
      <c r="F70" s="65" t="s">
        <v>170</v>
      </c>
      <c r="G70" s="65" t="s">
        <v>13</v>
      </c>
      <c r="H70" s="65" t="s">
        <v>51</v>
      </c>
      <c r="I70" s="5" t="s">
        <v>96</v>
      </c>
      <c r="J70" s="179">
        <f>J71</f>
        <v>34.799999999999997</v>
      </c>
      <c r="K70" s="179">
        <f t="shared" si="19"/>
        <v>28.56</v>
      </c>
      <c r="L70" s="179">
        <f t="shared" si="19"/>
        <v>0</v>
      </c>
    </row>
    <row r="71" spans="1:12" ht="33.75" customHeight="1" x14ac:dyDescent="0.25">
      <c r="A71" s="70" t="s">
        <v>95</v>
      </c>
      <c r="B71" s="71">
        <v>911</v>
      </c>
      <c r="C71" s="65" t="s">
        <v>14</v>
      </c>
      <c r="D71" s="65" t="s">
        <v>26</v>
      </c>
      <c r="E71" s="65" t="s">
        <v>204</v>
      </c>
      <c r="F71" s="65" t="s">
        <v>170</v>
      </c>
      <c r="G71" s="65" t="s">
        <v>13</v>
      </c>
      <c r="H71" s="65" t="s">
        <v>51</v>
      </c>
      <c r="I71" s="5" t="s">
        <v>97</v>
      </c>
      <c r="J71" s="180">
        <v>34.799999999999997</v>
      </c>
      <c r="K71" s="197">
        <v>28.56</v>
      </c>
      <c r="L71" s="197">
        <v>0</v>
      </c>
    </row>
    <row r="72" spans="1:12" x14ac:dyDescent="0.25">
      <c r="A72" s="73" t="s">
        <v>17</v>
      </c>
      <c r="B72" s="71">
        <v>911</v>
      </c>
      <c r="C72" s="74" t="s">
        <v>16</v>
      </c>
      <c r="D72" s="74"/>
      <c r="E72" s="74"/>
      <c r="F72" s="74"/>
      <c r="G72" s="74"/>
      <c r="H72" s="24"/>
      <c r="I72" s="24"/>
      <c r="J72" s="77">
        <f>J73+J79</f>
        <v>140</v>
      </c>
      <c r="K72" s="77">
        <f>K73+K79</f>
        <v>98.4</v>
      </c>
      <c r="L72" s="77">
        <f>L73+L79</f>
        <v>103.7</v>
      </c>
    </row>
    <row r="73" spans="1:12" x14ac:dyDescent="0.25">
      <c r="A73" s="73" t="s">
        <v>52</v>
      </c>
      <c r="B73" s="71">
        <v>911</v>
      </c>
      <c r="C73" s="74" t="s">
        <v>16</v>
      </c>
      <c r="D73" s="74" t="s">
        <v>24</v>
      </c>
      <c r="E73" s="74"/>
      <c r="F73" s="74"/>
      <c r="G73" s="74"/>
      <c r="H73" s="76"/>
      <c r="I73" s="76"/>
      <c r="J73" s="77">
        <f>J74</f>
        <v>30</v>
      </c>
      <c r="K73" s="77">
        <f t="shared" ref="K73:L73" si="20">K74</f>
        <v>30</v>
      </c>
      <c r="L73" s="77">
        <f t="shared" si="20"/>
        <v>30</v>
      </c>
    </row>
    <row r="74" spans="1:12" ht="36.75" customHeight="1" x14ac:dyDescent="0.25">
      <c r="A74" s="112" t="s">
        <v>162</v>
      </c>
      <c r="B74" s="71">
        <v>911</v>
      </c>
      <c r="C74" s="5" t="s">
        <v>16</v>
      </c>
      <c r="D74" s="5" t="s">
        <v>24</v>
      </c>
      <c r="E74" s="5" t="s">
        <v>44</v>
      </c>
      <c r="F74" s="5"/>
      <c r="G74" s="5"/>
      <c r="H74" s="24"/>
      <c r="I74" s="24"/>
      <c r="J74" s="25">
        <f>J75</f>
        <v>30</v>
      </c>
      <c r="K74" s="25">
        <f t="shared" ref="K74:L77" si="21">K75</f>
        <v>30</v>
      </c>
      <c r="L74" s="25">
        <f t="shared" si="21"/>
        <v>30</v>
      </c>
    </row>
    <row r="75" spans="1:12" ht="47.25" x14ac:dyDescent="0.25">
      <c r="A75" s="113" t="s">
        <v>163</v>
      </c>
      <c r="B75" s="71">
        <v>911</v>
      </c>
      <c r="C75" s="5" t="s">
        <v>16</v>
      </c>
      <c r="D75" s="5" t="s">
        <v>24</v>
      </c>
      <c r="E75" s="5" t="s">
        <v>44</v>
      </c>
      <c r="F75" s="5" t="s">
        <v>20</v>
      </c>
      <c r="G75" s="5"/>
      <c r="H75" s="24"/>
      <c r="I75" s="24"/>
      <c r="J75" s="25">
        <f>J76</f>
        <v>30</v>
      </c>
      <c r="K75" s="25">
        <f t="shared" si="21"/>
        <v>30</v>
      </c>
      <c r="L75" s="25">
        <f t="shared" si="21"/>
        <v>30</v>
      </c>
    </row>
    <row r="76" spans="1:12" ht="63" x14ac:dyDescent="0.25">
      <c r="A76" s="106" t="s">
        <v>196</v>
      </c>
      <c r="B76" s="71">
        <v>911</v>
      </c>
      <c r="C76" s="5" t="s">
        <v>16</v>
      </c>
      <c r="D76" s="5" t="s">
        <v>24</v>
      </c>
      <c r="E76" s="5">
        <v>89</v>
      </c>
      <c r="F76" s="5">
        <v>1</v>
      </c>
      <c r="G76" s="5" t="s">
        <v>32</v>
      </c>
      <c r="H76" s="5" t="s">
        <v>197</v>
      </c>
      <c r="I76" s="64"/>
      <c r="J76" s="25">
        <f>J77</f>
        <v>30</v>
      </c>
      <c r="K76" s="25">
        <f t="shared" si="21"/>
        <v>30</v>
      </c>
      <c r="L76" s="25">
        <f t="shared" si="21"/>
        <v>30</v>
      </c>
    </row>
    <row r="77" spans="1:12" ht="22.5" customHeight="1" x14ac:dyDescent="0.25">
      <c r="A77" s="70" t="s">
        <v>94</v>
      </c>
      <c r="B77" s="71">
        <v>911</v>
      </c>
      <c r="C77" s="5" t="s">
        <v>16</v>
      </c>
      <c r="D77" s="5" t="s">
        <v>24</v>
      </c>
      <c r="E77" s="5">
        <v>89</v>
      </c>
      <c r="F77" s="5">
        <v>1</v>
      </c>
      <c r="G77" s="5" t="s">
        <v>32</v>
      </c>
      <c r="H77" s="5" t="s">
        <v>197</v>
      </c>
      <c r="I77" s="64" t="s">
        <v>96</v>
      </c>
      <c r="J77" s="25">
        <f>J78</f>
        <v>30</v>
      </c>
      <c r="K77" s="25">
        <f t="shared" si="21"/>
        <v>30</v>
      </c>
      <c r="L77" s="25">
        <f t="shared" si="21"/>
        <v>30</v>
      </c>
    </row>
    <row r="78" spans="1:12" ht="31.5" x14ac:dyDescent="0.25">
      <c r="A78" s="70" t="s">
        <v>95</v>
      </c>
      <c r="B78" s="71">
        <v>911</v>
      </c>
      <c r="C78" s="5" t="s">
        <v>16</v>
      </c>
      <c r="D78" s="5" t="s">
        <v>24</v>
      </c>
      <c r="E78" s="5">
        <v>89</v>
      </c>
      <c r="F78" s="5">
        <v>1</v>
      </c>
      <c r="G78" s="5" t="s">
        <v>32</v>
      </c>
      <c r="H78" s="5" t="s">
        <v>197</v>
      </c>
      <c r="I78" s="64" t="s">
        <v>97</v>
      </c>
      <c r="J78" s="25">
        <v>30</v>
      </c>
      <c r="K78" s="25">
        <v>30</v>
      </c>
      <c r="L78" s="25">
        <v>30</v>
      </c>
    </row>
    <row r="79" spans="1:12" x14ac:dyDescent="0.25">
      <c r="A79" s="73" t="s">
        <v>53</v>
      </c>
      <c r="B79" s="71">
        <v>911</v>
      </c>
      <c r="C79" s="74" t="s">
        <v>16</v>
      </c>
      <c r="D79" s="74" t="s">
        <v>25</v>
      </c>
      <c r="E79" s="74"/>
      <c r="F79" s="74"/>
      <c r="G79" s="75"/>
      <c r="H79" s="76"/>
      <c r="I79" s="76"/>
      <c r="J79" s="77">
        <f>J80</f>
        <v>110</v>
      </c>
      <c r="K79" s="77">
        <f>K80</f>
        <v>68.400000000000006</v>
      </c>
      <c r="L79" s="77">
        <f>L80</f>
        <v>73.7</v>
      </c>
    </row>
    <row r="80" spans="1:12" ht="37.5" customHeight="1" x14ac:dyDescent="0.25">
      <c r="A80" s="112" t="s">
        <v>162</v>
      </c>
      <c r="B80" s="71">
        <v>911</v>
      </c>
      <c r="C80" s="5" t="s">
        <v>16</v>
      </c>
      <c r="D80" s="5" t="s">
        <v>25</v>
      </c>
      <c r="E80" s="5" t="s">
        <v>44</v>
      </c>
      <c r="F80" s="5"/>
      <c r="G80" s="75"/>
      <c r="H80" s="24"/>
      <c r="I80" s="24"/>
      <c r="J80" s="25">
        <f>J81</f>
        <v>110</v>
      </c>
      <c r="K80" s="25">
        <f t="shared" ref="K80:L80" si="22">K81</f>
        <v>68.400000000000006</v>
      </c>
      <c r="L80" s="25">
        <f t="shared" si="22"/>
        <v>73.7</v>
      </c>
    </row>
    <row r="81" spans="1:12" ht="47.25" x14ac:dyDescent="0.25">
      <c r="A81" s="113" t="s">
        <v>163</v>
      </c>
      <c r="B81" s="71">
        <v>911</v>
      </c>
      <c r="C81" s="5" t="s">
        <v>16</v>
      </c>
      <c r="D81" s="5" t="s">
        <v>25</v>
      </c>
      <c r="E81" s="5" t="s">
        <v>44</v>
      </c>
      <c r="F81" s="72">
        <v>1</v>
      </c>
      <c r="G81" s="75"/>
      <c r="H81" s="24"/>
      <c r="I81" s="24"/>
      <c r="J81" s="25">
        <f>J82+J85</f>
        <v>110</v>
      </c>
      <c r="K81" s="25">
        <f t="shared" ref="K81:L81" si="23">K82+K85</f>
        <v>68.400000000000006</v>
      </c>
      <c r="L81" s="25">
        <f t="shared" si="23"/>
        <v>73.7</v>
      </c>
    </row>
    <row r="82" spans="1:12" x14ac:dyDescent="0.25">
      <c r="A82" s="70" t="s">
        <v>54</v>
      </c>
      <c r="B82" s="71">
        <v>911</v>
      </c>
      <c r="C82" s="5" t="s">
        <v>16</v>
      </c>
      <c r="D82" s="5" t="s">
        <v>25</v>
      </c>
      <c r="E82" s="5" t="s">
        <v>44</v>
      </c>
      <c r="F82" s="72">
        <v>1</v>
      </c>
      <c r="G82" s="65" t="s">
        <v>32</v>
      </c>
      <c r="H82" s="72">
        <v>43010</v>
      </c>
      <c r="I82" s="24"/>
      <c r="J82" s="25">
        <f>J83</f>
        <v>60</v>
      </c>
      <c r="K82" s="25">
        <f t="shared" ref="K82:L82" si="24">K83</f>
        <v>47.9</v>
      </c>
      <c r="L82" s="25">
        <f t="shared" si="24"/>
        <v>51.7</v>
      </c>
    </row>
    <row r="83" spans="1:12" ht="17.25" customHeight="1" x14ac:dyDescent="0.25">
      <c r="A83" s="70" t="s">
        <v>94</v>
      </c>
      <c r="B83" s="71">
        <v>911</v>
      </c>
      <c r="C83" s="5" t="s">
        <v>16</v>
      </c>
      <c r="D83" s="5" t="s">
        <v>25</v>
      </c>
      <c r="E83" s="5" t="s">
        <v>44</v>
      </c>
      <c r="F83" s="72">
        <v>1</v>
      </c>
      <c r="G83" s="65" t="s">
        <v>32</v>
      </c>
      <c r="H83" s="72">
        <v>43010</v>
      </c>
      <c r="I83" s="72">
        <v>200</v>
      </c>
      <c r="J83" s="25">
        <f>J84</f>
        <v>60</v>
      </c>
      <c r="K83" s="25">
        <f>K84</f>
        <v>47.9</v>
      </c>
      <c r="L83" s="25">
        <f>L84</f>
        <v>51.7</v>
      </c>
    </row>
    <row r="84" spans="1:12" ht="31.5" x14ac:dyDescent="0.25">
      <c r="A84" s="70" t="s">
        <v>95</v>
      </c>
      <c r="B84" s="71">
        <v>911</v>
      </c>
      <c r="C84" s="5" t="s">
        <v>16</v>
      </c>
      <c r="D84" s="5" t="s">
        <v>25</v>
      </c>
      <c r="E84" s="5" t="s">
        <v>44</v>
      </c>
      <c r="F84" s="72">
        <v>1</v>
      </c>
      <c r="G84" s="65" t="s">
        <v>32</v>
      </c>
      <c r="H84" s="72">
        <v>43010</v>
      </c>
      <c r="I84" s="72">
        <v>240</v>
      </c>
      <c r="J84" s="25">
        <v>60</v>
      </c>
      <c r="K84" s="25">
        <v>47.9</v>
      </c>
      <c r="L84" s="25">
        <v>51.7</v>
      </c>
    </row>
    <row r="85" spans="1:12" ht="19.5" customHeight="1" x14ac:dyDescent="0.25">
      <c r="A85" s="70" t="s">
        <v>135</v>
      </c>
      <c r="B85" s="71">
        <v>911</v>
      </c>
      <c r="C85" s="5" t="s">
        <v>16</v>
      </c>
      <c r="D85" s="5" t="s">
        <v>25</v>
      </c>
      <c r="E85" s="5" t="s">
        <v>44</v>
      </c>
      <c r="F85" s="72">
        <v>1</v>
      </c>
      <c r="G85" s="65" t="s">
        <v>32</v>
      </c>
      <c r="H85" s="72">
        <v>43040</v>
      </c>
      <c r="I85" s="24"/>
      <c r="J85" s="25">
        <f>J86</f>
        <v>50</v>
      </c>
      <c r="K85" s="25">
        <f t="shared" ref="K85:L86" si="25">K86</f>
        <v>20.5</v>
      </c>
      <c r="L85" s="25">
        <f t="shared" si="25"/>
        <v>22</v>
      </c>
    </row>
    <row r="86" spans="1:12" ht="16.5" customHeight="1" x14ac:dyDescent="0.25">
      <c r="A86" s="70" t="s">
        <v>94</v>
      </c>
      <c r="B86" s="71">
        <v>911</v>
      </c>
      <c r="C86" s="5" t="s">
        <v>16</v>
      </c>
      <c r="D86" s="5" t="s">
        <v>25</v>
      </c>
      <c r="E86" s="5" t="s">
        <v>44</v>
      </c>
      <c r="F86" s="72">
        <v>1</v>
      </c>
      <c r="G86" s="65" t="s">
        <v>32</v>
      </c>
      <c r="H86" s="72">
        <v>43040</v>
      </c>
      <c r="I86" s="72">
        <v>200</v>
      </c>
      <c r="J86" s="25">
        <f>J87</f>
        <v>50</v>
      </c>
      <c r="K86" s="25">
        <f t="shared" si="25"/>
        <v>20.5</v>
      </c>
      <c r="L86" s="25">
        <f t="shared" si="25"/>
        <v>22</v>
      </c>
    </row>
    <row r="87" spans="1:12" ht="31.5" customHeight="1" x14ac:dyDescent="0.25">
      <c r="A87" s="70" t="s">
        <v>95</v>
      </c>
      <c r="B87" s="71">
        <v>911</v>
      </c>
      <c r="C87" s="5" t="s">
        <v>16</v>
      </c>
      <c r="D87" s="5" t="s">
        <v>25</v>
      </c>
      <c r="E87" s="5" t="s">
        <v>44</v>
      </c>
      <c r="F87" s="72">
        <v>1</v>
      </c>
      <c r="G87" s="65" t="s">
        <v>32</v>
      </c>
      <c r="H87" s="72">
        <v>43040</v>
      </c>
      <c r="I87" s="72">
        <v>240</v>
      </c>
      <c r="J87" s="25">
        <v>50</v>
      </c>
      <c r="K87" s="25">
        <v>20.5</v>
      </c>
      <c r="L87" s="25">
        <v>22</v>
      </c>
    </row>
    <row r="88" spans="1:12" x14ac:dyDescent="0.25">
      <c r="A88" s="73" t="s">
        <v>55</v>
      </c>
      <c r="B88" s="71">
        <v>911</v>
      </c>
      <c r="C88" s="74" t="s">
        <v>27</v>
      </c>
      <c r="D88" s="74"/>
      <c r="E88" s="80"/>
      <c r="F88" s="74"/>
      <c r="G88" s="74"/>
      <c r="H88" s="74"/>
      <c r="I88" s="81"/>
      <c r="J88" s="98">
        <f t="shared" ref="J88:L93" si="26">J89</f>
        <v>86</v>
      </c>
      <c r="K88" s="98">
        <f t="shared" si="26"/>
        <v>59.674999999999997</v>
      </c>
      <c r="L88" s="98">
        <f t="shared" si="26"/>
        <v>32.43</v>
      </c>
    </row>
    <row r="89" spans="1:12" x14ac:dyDescent="0.25">
      <c r="A89" s="82" t="s">
        <v>23</v>
      </c>
      <c r="B89" s="71">
        <v>911</v>
      </c>
      <c r="C89" s="74" t="s">
        <v>27</v>
      </c>
      <c r="D89" s="74" t="s">
        <v>13</v>
      </c>
      <c r="E89" s="81"/>
      <c r="F89" s="74"/>
      <c r="G89" s="74"/>
      <c r="H89" s="74"/>
      <c r="I89" s="81"/>
      <c r="J89" s="98">
        <f t="shared" si="26"/>
        <v>86</v>
      </c>
      <c r="K89" s="98">
        <f t="shared" si="26"/>
        <v>59.674999999999997</v>
      </c>
      <c r="L89" s="98">
        <f t="shared" si="26"/>
        <v>32.43</v>
      </c>
    </row>
    <row r="90" spans="1:12" ht="36.75" customHeight="1" x14ac:dyDescent="0.25">
      <c r="A90" s="112" t="s">
        <v>162</v>
      </c>
      <c r="B90" s="71">
        <v>911</v>
      </c>
      <c r="C90" s="5" t="s">
        <v>27</v>
      </c>
      <c r="D90" s="5" t="s">
        <v>13</v>
      </c>
      <c r="E90" s="5">
        <v>89</v>
      </c>
      <c r="F90" s="5"/>
      <c r="G90" s="5"/>
      <c r="H90" s="5"/>
      <c r="I90" s="64"/>
      <c r="J90" s="99">
        <f t="shared" si="26"/>
        <v>86</v>
      </c>
      <c r="K90" s="99">
        <f t="shared" si="26"/>
        <v>59.674999999999997</v>
      </c>
      <c r="L90" s="99">
        <f t="shared" si="26"/>
        <v>32.43</v>
      </c>
    </row>
    <row r="91" spans="1:12" ht="47.25" x14ac:dyDescent="0.25">
      <c r="A91" s="113" t="s">
        <v>163</v>
      </c>
      <c r="B91" s="71">
        <v>911</v>
      </c>
      <c r="C91" s="5" t="s">
        <v>27</v>
      </c>
      <c r="D91" s="5" t="s">
        <v>13</v>
      </c>
      <c r="E91" s="5">
        <v>89</v>
      </c>
      <c r="F91" s="5">
        <v>1</v>
      </c>
      <c r="G91" s="5"/>
      <c r="H91" s="5"/>
      <c r="I91" s="64"/>
      <c r="J91" s="99">
        <f t="shared" si="26"/>
        <v>86</v>
      </c>
      <c r="K91" s="99">
        <f t="shared" si="26"/>
        <v>59.674999999999997</v>
      </c>
      <c r="L91" s="99">
        <f t="shared" si="26"/>
        <v>32.43</v>
      </c>
    </row>
    <row r="92" spans="1:12" x14ac:dyDescent="0.25">
      <c r="A92" s="78" t="s">
        <v>89</v>
      </c>
      <c r="B92" s="71">
        <v>911</v>
      </c>
      <c r="C92" s="83" t="s">
        <v>27</v>
      </c>
      <c r="D92" s="83" t="s">
        <v>13</v>
      </c>
      <c r="E92" s="84">
        <v>89</v>
      </c>
      <c r="F92" s="65">
        <v>1</v>
      </c>
      <c r="G92" s="65" t="s">
        <v>32</v>
      </c>
      <c r="H92" s="65" t="s">
        <v>57</v>
      </c>
      <c r="I92" s="84"/>
      <c r="J92" s="99">
        <f t="shared" si="26"/>
        <v>86</v>
      </c>
      <c r="K92" s="99">
        <f t="shared" si="26"/>
        <v>59.674999999999997</v>
      </c>
      <c r="L92" s="99">
        <f t="shared" si="26"/>
        <v>32.43</v>
      </c>
    </row>
    <row r="93" spans="1:12" x14ac:dyDescent="0.25">
      <c r="A93" s="78" t="s">
        <v>90</v>
      </c>
      <c r="B93" s="71">
        <v>911</v>
      </c>
      <c r="C93" s="83" t="s">
        <v>27</v>
      </c>
      <c r="D93" s="83" t="s">
        <v>13</v>
      </c>
      <c r="E93" s="84">
        <v>89</v>
      </c>
      <c r="F93" s="65">
        <v>1</v>
      </c>
      <c r="G93" s="65" t="s">
        <v>32</v>
      </c>
      <c r="H93" s="65" t="s">
        <v>57</v>
      </c>
      <c r="I93" s="84" t="s">
        <v>92</v>
      </c>
      <c r="J93" s="99">
        <f t="shared" si="26"/>
        <v>86</v>
      </c>
      <c r="K93" s="99">
        <f t="shared" si="26"/>
        <v>59.674999999999997</v>
      </c>
      <c r="L93" s="99">
        <f t="shared" si="26"/>
        <v>32.43</v>
      </c>
    </row>
    <row r="94" spans="1:12" x14ac:dyDescent="0.25">
      <c r="A94" s="78" t="s">
        <v>91</v>
      </c>
      <c r="B94" s="71">
        <v>911</v>
      </c>
      <c r="C94" s="83" t="s">
        <v>27</v>
      </c>
      <c r="D94" s="83" t="s">
        <v>13</v>
      </c>
      <c r="E94" s="84">
        <v>89</v>
      </c>
      <c r="F94" s="65">
        <v>1</v>
      </c>
      <c r="G94" s="65" t="s">
        <v>32</v>
      </c>
      <c r="H94" s="65" t="s">
        <v>57</v>
      </c>
      <c r="I94" s="84" t="s">
        <v>93</v>
      </c>
      <c r="J94" s="99">
        <v>86</v>
      </c>
      <c r="K94" s="99">
        <f>86-K108</f>
        <v>59.674999999999997</v>
      </c>
      <c r="L94" s="99">
        <f>86-L108</f>
        <v>32.43</v>
      </c>
    </row>
    <row r="95" spans="1:12" x14ac:dyDescent="0.25">
      <c r="A95" s="85" t="s">
        <v>15</v>
      </c>
      <c r="B95" s="71">
        <v>911</v>
      </c>
      <c r="C95" s="86" t="s">
        <v>28</v>
      </c>
      <c r="D95" s="86"/>
      <c r="E95" s="87"/>
      <c r="F95" s="88"/>
      <c r="G95" s="88"/>
      <c r="H95" s="88"/>
      <c r="I95" s="87"/>
      <c r="J95" s="98">
        <f t="shared" ref="J95:L100" si="27">J96</f>
        <v>1.5</v>
      </c>
      <c r="K95" s="98">
        <f t="shared" si="27"/>
        <v>1.5</v>
      </c>
      <c r="L95" s="98">
        <f t="shared" si="27"/>
        <v>1.5</v>
      </c>
    </row>
    <row r="96" spans="1:12" x14ac:dyDescent="0.25">
      <c r="A96" s="85" t="s">
        <v>58</v>
      </c>
      <c r="B96" s="71">
        <v>911</v>
      </c>
      <c r="C96" s="88">
        <v>13</v>
      </c>
      <c r="D96" s="88" t="s">
        <v>13</v>
      </c>
      <c r="E96" s="89"/>
      <c r="F96" s="88"/>
      <c r="G96" s="88"/>
      <c r="H96" s="88"/>
      <c r="I96" s="87"/>
      <c r="J96" s="98">
        <f t="shared" si="27"/>
        <v>1.5</v>
      </c>
      <c r="K96" s="98">
        <f t="shared" si="27"/>
        <v>1.5</v>
      </c>
      <c r="L96" s="98">
        <f t="shared" si="27"/>
        <v>1.5</v>
      </c>
    </row>
    <row r="97" spans="1:12" ht="34.5" customHeight="1" x14ac:dyDescent="0.25">
      <c r="A97" s="112" t="s">
        <v>162</v>
      </c>
      <c r="B97" s="71">
        <v>911</v>
      </c>
      <c r="C97" s="65" t="s">
        <v>28</v>
      </c>
      <c r="D97" s="65" t="s">
        <v>13</v>
      </c>
      <c r="E97" s="5">
        <v>89</v>
      </c>
      <c r="F97" s="5"/>
      <c r="G97" s="65"/>
      <c r="H97" s="65"/>
      <c r="I97" s="84"/>
      <c r="J97" s="99">
        <f t="shared" si="27"/>
        <v>1.5</v>
      </c>
      <c r="K97" s="99">
        <f t="shared" si="27"/>
        <v>1.5</v>
      </c>
      <c r="L97" s="99">
        <f t="shared" si="27"/>
        <v>1.5</v>
      </c>
    </row>
    <row r="98" spans="1:12" ht="47.25" x14ac:dyDescent="0.25">
      <c r="A98" s="113" t="s">
        <v>163</v>
      </c>
      <c r="B98" s="71">
        <v>911</v>
      </c>
      <c r="C98" s="65" t="s">
        <v>28</v>
      </c>
      <c r="D98" s="65" t="s">
        <v>13</v>
      </c>
      <c r="E98" s="5">
        <v>89</v>
      </c>
      <c r="F98" s="5">
        <v>1</v>
      </c>
      <c r="G98" s="65"/>
      <c r="H98" s="65"/>
      <c r="I98" s="84"/>
      <c r="J98" s="99">
        <f t="shared" si="27"/>
        <v>1.5</v>
      </c>
      <c r="K98" s="99">
        <f t="shared" si="27"/>
        <v>1.5</v>
      </c>
      <c r="L98" s="99">
        <f t="shared" si="27"/>
        <v>1.5</v>
      </c>
    </row>
    <row r="99" spans="1:12" x14ac:dyDescent="0.25">
      <c r="A99" s="70" t="s">
        <v>59</v>
      </c>
      <c r="B99" s="71">
        <v>911</v>
      </c>
      <c r="C99" s="65">
        <v>13</v>
      </c>
      <c r="D99" s="65" t="s">
        <v>13</v>
      </c>
      <c r="E99" s="90">
        <v>89</v>
      </c>
      <c r="F99" s="65">
        <v>1</v>
      </c>
      <c r="G99" s="65" t="s">
        <v>32</v>
      </c>
      <c r="H99" s="65">
        <v>41240</v>
      </c>
      <c r="I99" s="84"/>
      <c r="J99" s="101">
        <f t="shared" si="27"/>
        <v>1.5</v>
      </c>
      <c r="K99" s="101">
        <f t="shared" si="27"/>
        <v>1.5</v>
      </c>
      <c r="L99" s="101">
        <f t="shared" si="27"/>
        <v>1.5</v>
      </c>
    </row>
    <row r="100" spans="1:12" x14ac:dyDescent="0.25">
      <c r="A100" s="70" t="s">
        <v>87</v>
      </c>
      <c r="B100" s="71">
        <v>911</v>
      </c>
      <c r="C100" s="65">
        <v>13</v>
      </c>
      <c r="D100" s="65" t="s">
        <v>13</v>
      </c>
      <c r="E100" s="90">
        <v>89</v>
      </c>
      <c r="F100" s="65">
        <v>1</v>
      </c>
      <c r="G100" s="65" t="s">
        <v>32</v>
      </c>
      <c r="H100" s="65" t="s">
        <v>64</v>
      </c>
      <c r="I100" s="84" t="s">
        <v>88</v>
      </c>
      <c r="J100" s="101">
        <f t="shared" si="27"/>
        <v>1.5</v>
      </c>
      <c r="K100" s="101">
        <f t="shared" si="27"/>
        <v>1.5</v>
      </c>
      <c r="L100" s="101">
        <f t="shared" si="27"/>
        <v>1.5</v>
      </c>
    </row>
    <row r="101" spans="1:12" x14ac:dyDescent="0.25">
      <c r="A101" s="69" t="s">
        <v>60</v>
      </c>
      <c r="B101" s="71">
        <v>911</v>
      </c>
      <c r="C101" s="65">
        <v>13</v>
      </c>
      <c r="D101" s="65" t="s">
        <v>13</v>
      </c>
      <c r="E101" s="90">
        <v>89</v>
      </c>
      <c r="F101" s="65">
        <v>1</v>
      </c>
      <c r="G101" s="65" t="s">
        <v>32</v>
      </c>
      <c r="H101" s="65">
        <v>41240</v>
      </c>
      <c r="I101" s="84">
        <v>730</v>
      </c>
      <c r="J101" s="101">
        <v>1.5</v>
      </c>
      <c r="K101" s="101">
        <v>1.5</v>
      </c>
      <c r="L101" s="101">
        <v>1.5</v>
      </c>
    </row>
    <row r="102" spans="1:12" x14ac:dyDescent="0.25">
      <c r="A102" s="69" t="s">
        <v>203</v>
      </c>
      <c r="B102" s="71">
        <v>911</v>
      </c>
      <c r="C102" s="65" t="s">
        <v>165</v>
      </c>
      <c r="D102" s="65"/>
      <c r="E102" s="90"/>
      <c r="F102" s="65"/>
      <c r="G102" s="65"/>
      <c r="H102" s="65"/>
      <c r="I102" s="84"/>
      <c r="J102" s="101"/>
      <c r="K102" s="101">
        <f t="shared" ref="K102:L107" si="28">K103</f>
        <v>26.324999999999999</v>
      </c>
      <c r="L102" s="101">
        <f t="shared" si="28"/>
        <v>53.57</v>
      </c>
    </row>
    <row r="103" spans="1:12" x14ac:dyDescent="0.25">
      <c r="A103" s="69" t="s">
        <v>203</v>
      </c>
      <c r="B103" s="71">
        <v>911</v>
      </c>
      <c r="C103" s="65" t="s">
        <v>165</v>
      </c>
      <c r="D103" s="65">
        <v>99</v>
      </c>
      <c r="E103" s="90"/>
      <c r="F103" s="65"/>
      <c r="G103" s="65"/>
      <c r="H103" s="65"/>
      <c r="I103" s="84"/>
      <c r="J103" s="101"/>
      <c r="K103" s="101">
        <f t="shared" si="28"/>
        <v>26.324999999999999</v>
      </c>
      <c r="L103" s="101">
        <f t="shared" si="28"/>
        <v>53.57</v>
      </c>
    </row>
    <row r="104" spans="1:12" ht="35.25" customHeight="1" x14ac:dyDescent="0.25">
      <c r="A104" s="78" t="s">
        <v>162</v>
      </c>
      <c r="B104" s="71">
        <v>911</v>
      </c>
      <c r="C104" s="65" t="s">
        <v>165</v>
      </c>
      <c r="D104" s="65">
        <v>99</v>
      </c>
      <c r="E104" s="65" t="s">
        <v>44</v>
      </c>
      <c r="F104" s="65" t="s">
        <v>170</v>
      </c>
      <c r="G104" s="65"/>
      <c r="H104" s="65"/>
      <c r="I104" s="84"/>
      <c r="J104" s="101"/>
      <c r="K104" s="101">
        <f t="shared" si="28"/>
        <v>26.324999999999999</v>
      </c>
      <c r="L104" s="101">
        <f t="shared" si="28"/>
        <v>53.57</v>
      </c>
    </row>
    <row r="105" spans="1:12" ht="47.25" x14ac:dyDescent="0.25">
      <c r="A105" s="78" t="s">
        <v>163</v>
      </c>
      <c r="B105" s="71">
        <v>911</v>
      </c>
      <c r="C105" s="65" t="s">
        <v>165</v>
      </c>
      <c r="D105" s="65">
        <v>99</v>
      </c>
      <c r="E105" s="65" t="s">
        <v>44</v>
      </c>
      <c r="F105" s="65" t="s">
        <v>20</v>
      </c>
      <c r="G105" s="65"/>
      <c r="H105" s="65"/>
      <c r="I105" s="84"/>
      <c r="J105" s="101"/>
      <c r="K105" s="101">
        <f t="shared" si="28"/>
        <v>26.324999999999999</v>
      </c>
      <c r="L105" s="101">
        <f t="shared" si="28"/>
        <v>53.57</v>
      </c>
    </row>
    <row r="106" spans="1:12" x14ac:dyDescent="0.25">
      <c r="A106" s="69" t="s">
        <v>203</v>
      </c>
      <c r="B106" s="71">
        <v>911</v>
      </c>
      <c r="C106" s="65" t="s">
        <v>165</v>
      </c>
      <c r="D106" s="65">
        <v>99</v>
      </c>
      <c r="E106" s="65" t="s">
        <v>44</v>
      </c>
      <c r="F106" s="65" t="s">
        <v>20</v>
      </c>
      <c r="G106" s="65" t="s">
        <v>32</v>
      </c>
      <c r="H106" s="65" t="s">
        <v>166</v>
      </c>
      <c r="I106" s="65"/>
      <c r="J106" s="101"/>
      <c r="K106" s="101">
        <f t="shared" si="28"/>
        <v>26.324999999999999</v>
      </c>
      <c r="L106" s="101">
        <f t="shared" si="28"/>
        <v>53.57</v>
      </c>
    </row>
    <row r="107" spans="1:12" x14ac:dyDescent="0.25">
      <c r="A107" s="69" t="s">
        <v>102</v>
      </c>
      <c r="B107" s="71">
        <v>911</v>
      </c>
      <c r="C107" s="65" t="s">
        <v>165</v>
      </c>
      <c r="D107" s="65">
        <v>99</v>
      </c>
      <c r="E107" s="65" t="s">
        <v>44</v>
      </c>
      <c r="F107" s="65" t="s">
        <v>20</v>
      </c>
      <c r="G107" s="65" t="s">
        <v>32</v>
      </c>
      <c r="H107" s="65" t="s">
        <v>166</v>
      </c>
      <c r="I107" s="65" t="s">
        <v>103</v>
      </c>
      <c r="J107" s="101"/>
      <c r="K107" s="101">
        <f t="shared" si="28"/>
        <v>26.324999999999999</v>
      </c>
      <c r="L107" s="101">
        <f t="shared" si="28"/>
        <v>53.57</v>
      </c>
    </row>
    <row r="108" spans="1:12" x14ac:dyDescent="0.25">
      <c r="A108" s="69" t="s">
        <v>43</v>
      </c>
      <c r="B108" s="71">
        <v>911</v>
      </c>
      <c r="C108" s="65" t="s">
        <v>165</v>
      </c>
      <c r="D108" s="65" t="s">
        <v>165</v>
      </c>
      <c r="E108" s="65" t="s">
        <v>44</v>
      </c>
      <c r="F108" s="65" t="s">
        <v>20</v>
      </c>
      <c r="G108" s="65" t="s">
        <v>32</v>
      </c>
      <c r="H108" s="65" t="s">
        <v>166</v>
      </c>
      <c r="I108" s="65" t="s">
        <v>45</v>
      </c>
      <c r="J108" s="118"/>
      <c r="K108" s="118">
        <v>26.324999999999999</v>
      </c>
      <c r="L108" s="118">
        <v>53.57</v>
      </c>
    </row>
  </sheetData>
  <autoFilter ref="A6:L10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5" priority="81" stopIfTrue="1">
      <formula>$C38=""</formula>
    </cfRule>
    <cfRule type="expression" dxfId="74" priority="82" stopIfTrue="1">
      <formula>$D38&lt;&gt;""</formula>
    </cfRule>
  </conditionalFormatting>
  <conditionalFormatting sqref="A38">
    <cfRule type="expression" dxfId="73" priority="78" stopIfTrue="1">
      <formula>$F38=""</formula>
    </cfRule>
    <cfRule type="expression" dxfId="72" priority="79" stopIfTrue="1">
      <formula>#REF!&lt;&gt;""</formula>
    </cfRule>
    <cfRule type="expression" dxfId="71" priority="80" stopIfTrue="1">
      <formula>AND($G38="",$F38&lt;&gt;"")</formula>
    </cfRule>
  </conditionalFormatting>
  <conditionalFormatting sqref="F38">
    <cfRule type="expression" dxfId="70" priority="76" stopIfTrue="1">
      <formula>$C38=""</formula>
    </cfRule>
    <cfRule type="expression" dxfId="69" priority="77" stopIfTrue="1">
      <formula>$D38&lt;&gt;""</formula>
    </cfRule>
  </conditionalFormatting>
  <conditionalFormatting sqref="F79:F80">
    <cfRule type="expression" dxfId="68" priority="63" stopIfTrue="1">
      <formula>$C79=""</formula>
    </cfRule>
    <cfRule type="expression" dxfId="67" priority="64" stopIfTrue="1">
      <formula>$D79&lt;&gt;""</formula>
    </cfRule>
  </conditionalFormatting>
  <conditionalFormatting sqref="G79:G81">
    <cfRule type="expression" dxfId="66" priority="61" stopIfTrue="1">
      <formula>$C79=""</formula>
    </cfRule>
    <cfRule type="expression" dxfId="65" priority="62" stopIfTrue="1">
      <formula>$D79&lt;&gt;""</formula>
    </cfRule>
  </conditionalFormatting>
  <conditionalFormatting sqref="A82 A85">
    <cfRule type="expression" dxfId="64" priority="58" stopIfTrue="1">
      <formula>$F82=""</formula>
    </cfRule>
    <cfRule type="expression" dxfId="63" priority="60" stopIfTrue="1">
      <formula>AND($G82="",$F82&lt;&gt;"")</formula>
    </cfRule>
  </conditionalFormatting>
  <conditionalFormatting sqref="A85">
    <cfRule type="expression" dxfId="62" priority="42" stopIfTrue="1">
      <formula>$F85=""</formula>
    </cfRule>
    <cfRule type="expression" dxfId="61" priority="44" stopIfTrue="1">
      <formula>AND($G85="",$F85&lt;&gt;"")</formula>
    </cfRule>
  </conditionalFormatting>
  <conditionalFormatting sqref="F79:F80">
    <cfRule type="expression" dxfId="60" priority="40" stopIfTrue="1">
      <formula>$C79=""</formula>
    </cfRule>
    <cfRule type="expression" dxfId="59" priority="41" stopIfTrue="1">
      <formula>$D79&lt;&gt;""</formula>
    </cfRule>
  </conditionalFormatting>
  <conditionalFormatting sqref="G79:G81">
    <cfRule type="expression" dxfId="58" priority="38" stopIfTrue="1">
      <formula>$C79=""</formula>
    </cfRule>
    <cfRule type="expression" dxfId="57" priority="39" stopIfTrue="1">
      <formula>$D79&lt;&gt;""</formula>
    </cfRule>
  </conditionalFormatting>
  <conditionalFormatting sqref="A38">
    <cfRule type="expression" dxfId="56" priority="35" stopIfTrue="1">
      <formula>$F38=""</formula>
    </cfRule>
    <cfRule type="expression" dxfId="55" priority="36" stopIfTrue="1">
      <formula>#REF!&lt;&gt;""</formula>
    </cfRule>
    <cfRule type="expression" dxfId="54" priority="37" stopIfTrue="1">
      <formula>AND($G38="",$F38&lt;&gt;"")</formula>
    </cfRule>
  </conditionalFormatting>
  <conditionalFormatting sqref="G38">
    <cfRule type="expression" dxfId="53" priority="33" stopIfTrue="1">
      <formula>$C38=""</formula>
    </cfRule>
    <cfRule type="expression" dxfId="52" priority="34" stopIfTrue="1">
      <formula>$D38&lt;&gt;""</formula>
    </cfRule>
  </conditionalFormatting>
  <conditionalFormatting sqref="F38">
    <cfRule type="expression" dxfId="51" priority="31" stopIfTrue="1">
      <formula>$C38=""</formula>
    </cfRule>
    <cfRule type="expression" dxfId="50" priority="32" stopIfTrue="1">
      <formula>$D38&lt;&gt;""</formula>
    </cfRule>
  </conditionalFormatting>
  <conditionalFormatting sqref="A35">
    <cfRule type="expression" dxfId="49" priority="7" stopIfTrue="1">
      <formula>$F35=""</formula>
    </cfRule>
    <cfRule type="expression" dxfId="48" priority="8" stopIfTrue="1">
      <formula>#REF!&lt;&gt;""</formula>
    </cfRule>
    <cfRule type="expression" dxfId="47" priority="9" stopIfTrue="1">
      <formula>AND($G35="",$F35&lt;&gt;"")</formula>
    </cfRule>
  </conditionalFormatting>
  <conditionalFormatting sqref="A44">
    <cfRule type="expression" dxfId="46" priority="4" stopIfTrue="1">
      <formula>$F44=""</formula>
    </cfRule>
    <cfRule type="expression" dxfId="45" priority="5" stopIfTrue="1">
      <formula>$H44&lt;&gt;""</formula>
    </cfRule>
    <cfRule type="expression" dxfId="44" priority="6" stopIfTrue="1">
      <formula>AND($G44="",$F44&lt;&gt;"")</formula>
    </cfRule>
  </conditionalFormatting>
  <conditionalFormatting sqref="C44">
    <cfRule type="expression" dxfId="43" priority="1" stopIfTrue="1">
      <formula>$F44=""</formula>
    </cfRule>
    <cfRule type="expression" dxfId="42" priority="2" stopIfTrue="1">
      <formula>#REF!&lt;&gt;""</formula>
    </cfRule>
    <cfRule type="expression" dxfId="41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A82 A85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07"/>
  <sheetViews>
    <sheetView view="pageBreakPreview" zoomScaleNormal="75" zoomScaleSheetLayoutView="100" workbookViewId="0">
      <selection activeCell="A69" sqref="A69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44" t="s">
        <v>221</v>
      </c>
      <c r="J1" s="244"/>
      <c r="K1" s="244"/>
    </row>
    <row r="2" spans="1:12" ht="89.25" customHeight="1" x14ac:dyDescent="0.2">
      <c r="A2" s="253" t="s">
        <v>222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182</v>
      </c>
    </row>
    <row r="4" spans="1:12" ht="21" customHeight="1" x14ac:dyDescent="0.2">
      <c r="A4" s="252" t="s">
        <v>9</v>
      </c>
      <c r="B4" s="252" t="s">
        <v>10</v>
      </c>
      <c r="C4" s="252" t="s">
        <v>177</v>
      </c>
      <c r="D4" s="252" t="s">
        <v>178</v>
      </c>
      <c r="E4" s="252"/>
      <c r="F4" s="252"/>
      <c r="G4" s="252"/>
      <c r="H4" s="252" t="s">
        <v>179</v>
      </c>
      <c r="I4" s="252" t="s">
        <v>61</v>
      </c>
      <c r="J4" s="252"/>
      <c r="K4" s="252"/>
    </row>
    <row r="5" spans="1:12" ht="20.25" customHeight="1" x14ac:dyDescent="0.2">
      <c r="A5" s="252" t="s">
        <v>180</v>
      </c>
      <c r="B5" s="252" t="s">
        <v>180</v>
      </c>
      <c r="C5" s="252" t="s">
        <v>180</v>
      </c>
      <c r="D5" s="252" t="s">
        <v>180</v>
      </c>
      <c r="E5" s="252"/>
      <c r="F5" s="252"/>
      <c r="G5" s="252"/>
      <c r="H5" s="252" t="s">
        <v>180</v>
      </c>
      <c r="I5" s="243" t="s">
        <v>176</v>
      </c>
      <c r="J5" s="243" t="s">
        <v>187</v>
      </c>
      <c r="K5" s="243" t="s">
        <v>214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I8+I52+I61+I71+I87+I94+I101</f>
        <v>1689.6100000000001</v>
      </c>
      <c r="J7" s="95">
        <f>J8+J52+J61+J71+J87+J94+J101</f>
        <v>1375.9</v>
      </c>
      <c r="K7" s="95">
        <f>K8+K52+K61+K71+K87+K94+K101</f>
        <v>1389.6000000000001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I9+I18+I37+I43</f>
        <v>1133.4100000000001</v>
      </c>
      <c r="J8" s="98">
        <f>J9+J18+J37+J43</f>
        <v>844</v>
      </c>
      <c r="K8" s="98">
        <f>K9+K18+K37+K43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481.3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481.3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481.3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431.3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431.3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431.3</v>
      </c>
      <c r="J14" s="99">
        <f>'Прил 2'!K15</f>
        <v>356.6</v>
      </c>
      <c r="K14" s="99">
        <f>'Прил 2'!L15</f>
        <v>356.6</v>
      </c>
    </row>
    <row r="15" spans="1:12" ht="51" customHeight="1" x14ac:dyDescent="0.25">
      <c r="A15" s="202" t="s">
        <v>192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193</v>
      </c>
      <c r="H15" s="204"/>
      <c r="I15" s="99">
        <f>I16</f>
        <v>50</v>
      </c>
      <c r="J15" s="99">
        <f t="shared" ref="J15:K16" si="1">J16</f>
        <v>0</v>
      </c>
      <c r="K15" s="99">
        <f t="shared" si="1"/>
        <v>0</v>
      </c>
    </row>
    <row r="16" spans="1:12" ht="66.75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193</v>
      </c>
      <c r="H16" s="204" t="s">
        <v>100</v>
      </c>
      <c r="I16" s="99">
        <f>I17</f>
        <v>50</v>
      </c>
      <c r="J16" s="99">
        <f t="shared" si="1"/>
        <v>0</v>
      </c>
      <c r="K16" s="99">
        <f t="shared" si="1"/>
        <v>0</v>
      </c>
    </row>
    <row r="17" spans="1:12" ht="36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193</v>
      </c>
      <c r="H17" s="204" t="s">
        <v>101</v>
      </c>
      <c r="I17" s="99">
        <f>'Прил 2'!J18</f>
        <v>50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I19+I32</f>
        <v>644.61</v>
      </c>
      <c r="J18" s="98">
        <f>J19+J32</f>
        <v>480.4</v>
      </c>
      <c r="K18" s="98">
        <f>K19+K32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644.21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I21+I24+I29</f>
        <v>644.21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413.2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413.2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413.2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175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180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160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160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I28</f>
        <v>20</v>
      </c>
      <c r="J27" s="101">
        <f>J28</f>
        <v>30</v>
      </c>
      <c r="K27" s="101">
        <f>K28</f>
        <v>30</v>
      </c>
      <c r="L27" s="14" t="s">
        <v>22</v>
      </c>
    </row>
    <row r="28" spans="1:12" s="6" customFormat="1" x14ac:dyDescent="0.25">
      <c r="A28" s="69" t="s">
        <v>104</v>
      </c>
      <c r="B28" s="5" t="s">
        <v>13</v>
      </c>
      <c r="C28" s="5" t="s">
        <v>14</v>
      </c>
      <c r="D28" s="5">
        <v>66</v>
      </c>
      <c r="E28" s="65" t="s">
        <v>21</v>
      </c>
      <c r="F28" s="65" t="s">
        <v>32</v>
      </c>
      <c r="G28" s="65" t="s">
        <v>37</v>
      </c>
      <c r="H28" s="102" t="s">
        <v>106</v>
      </c>
      <c r="I28" s="101">
        <f>'Прил 2'!J29</f>
        <v>20</v>
      </c>
      <c r="J28" s="101">
        <f>'Прил 2'!K29</f>
        <v>30</v>
      </c>
      <c r="K28" s="101">
        <f>'Прил 2'!L29</f>
        <v>30</v>
      </c>
      <c r="L28" s="14"/>
    </row>
    <row r="29" spans="1:12" s="6" customFormat="1" ht="47.25" x14ac:dyDescent="0.25">
      <c r="A29" s="202" t="s">
        <v>192</v>
      </c>
      <c r="B29" s="206" t="s">
        <v>13</v>
      </c>
      <c r="C29" s="206" t="s">
        <v>14</v>
      </c>
      <c r="D29" s="204" t="s">
        <v>30</v>
      </c>
      <c r="E29" s="203" t="s">
        <v>21</v>
      </c>
      <c r="F29" s="203" t="s">
        <v>32</v>
      </c>
      <c r="G29" s="203" t="s">
        <v>193</v>
      </c>
      <c r="H29" s="207"/>
      <c r="I29" s="101">
        <f>I30</f>
        <v>51.01</v>
      </c>
      <c r="J29" s="101">
        <f t="shared" ref="J29:K30" si="5">J30</f>
        <v>0</v>
      </c>
      <c r="K29" s="101">
        <f t="shared" si="5"/>
        <v>0</v>
      </c>
      <c r="L29" s="14"/>
    </row>
    <row r="30" spans="1:12" s="6" customFormat="1" ht="63" x14ac:dyDescent="0.25">
      <c r="A30" s="205" t="s">
        <v>98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193</v>
      </c>
      <c r="H30" s="207" t="s">
        <v>100</v>
      </c>
      <c r="I30" s="101">
        <f>I31</f>
        <v>51.01</v>
      </c>
      <c r="J30" s="101">
        <f t="shared" si="5"/>
        <v>0</v>
      </c>
      <c r="K30" s="101">
        <f t="shared" si="5"/>
        <v>0</v>
      </c>
      <c r="L30" s="14"/>
    </row>
    <row r="31" spans="1:12" s="6" customFormat="1" ht="31.5" x14ac:dyDescent="0.25">
      <c r="A31" s="205" t="s">
        <v>99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193</v>
      </c>
      <c r="H31" s="207" t="s">
        <v>101</v>
      </c>
      <c r="I31" s="101">
        <f>'Прил 2'!J32</f>
        <v>51.01</v>
      </c>
      <c r="J31" s="101">
        <f>'Прил 2'!K32</f>
        <v>0</v>
      </c>
      <c r="K31" s="101">
        <f>'Прил 2'!L32</f>
        <v>0</v>
      </c>
      <c r="L31" s="14"/>
    </row>
    <row r="32" spans="1:12" s="2" customFormat="1" ht="47.25" x14ac:dyDescent="0.25">
      <c r="A32" s="78" t="s">
        <v>162</v>
      </c>
      <c r="B32" s="5" t="s">
        <v>13</v>
      </c>
      <c r="C32" s="5" t="s">
        <v>14</v>
      </c>
      <c r="D32" s="66">
        <v>89</v>
      </c>
      <c r="E32" s="65"/>
      <c r="F32" s="65"/>
      <c r="G32" s="65"/>
      <c r="H32" s="103"/>
      <c r="I32" s="101">
        <f>I33</f>
        <v>0.4</v>
      </c>
      <c r="J32" s="101">
        <f t="shared" ref="J32:K35" si="6">J33</f>
        <v>0.4</v>
      </c>
      <c r="K32" s="101">
        <f t="shared" si="6"/>
        <v>0.4</v>
      </c>
      <c r="L32" s="19"/>
    </row>
    <row r="33" spans="1:12" s="2" customFormat="1" ht="55.5" customHeight="1" x14ac:dyDescent="0.25">
      <c r="A33" s="78" t="s">
        <v>163</v>
      </c>
      <c r="B33" s="5" t="s">
        <v>13</v>
      </c>
      <c r="C33" s="5" t="s">
        <v>14</v>
      </c>
      <c r="D33" s="66">
        <v>89</v>
      </c>
      <c r="E33" s="65" t="s">
        <v>20</v>
      </c>
      <c r="F33" s="65"/>
      <c r="G33" s="65"/>
      <c r="H33" s="103"/>
      <c r="I33" s="23">
        <f>I34</f>
        <v>0.4</v>
      </c>
      <c r="J33" s="23">
        <f t="shared" si="6"/>
        <v>0.4</v>
      </c>
      <c r="K33" s="23">
        <f t="shared" si="6"/>
        <v>0.4</v>
      </c>
      <c r="L33" s="19"/>
    </row>
    <row r="34" spans="1:12" ht="94.5" x14ac:dyDescent="0.25">
      <c r="A34" s="104" t="s">
        <v>132</v>
      </c>
      <c r="B34" s="5" t="s">
        <v>13</v>
      </c>
      <c r="C34" s="5" t="s">
        <v>14</v>
      </c>
      <c r="D34" s="66">
        <v>89</v>
      </c>
      <c r="E34" s="65" t="s">
        <v>20</v>
      </c>
      <c r="F34" s="65" t="s">
        <v>32</v>
      </c>
      <c r="G34" s="65" t="s">
        <v>39</v>
      </c>
      <c r="H34" s="103"/>
      <c r="I34" s="23">
        <f>I35</f>
        <v>0.4</v>
      </c>
      <c r="J34" s="23">
        <f t="shared" si="6"/>
        <v>0.4</v>
      </c>
      <c r="K34" s="23">
        <f t="shared" si="6"/>
        <v>0.4</v>
      </c>
    </row>
    <row r="35" spans="1:12" ht="31.5" x14ac:dyDescent="0.25">
      <c r="A35" s="70" t="s">
        <v>94</v>
      </c>
      <c r="B35" s="5" t="s">
        <v>13</v>
      </c>
      <c r="C35" s="5" t="s">
        <v>14</v>
      </c>
      <c r="D35" s="66" t="s">
        <v>44</v>
      </c>
      <c r="E35" s="5" t="s">
        <v>20</v>
      </c>
      <c r="F35" s="65" t="s">
        <v>32</v>
      </c>
      <c r="G35" s="65" t="s">
        <v>39</v>
      </c>
      <c r="H35" s="103" t="s">
        <v>96</v>
      </c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95</v>
      </c>
      <c r="B36" s="5" t="s">
        <v>13</v>
      </c>
      <c r="C36" s="5" t="s">
        <v>14</v>
      </c>
      <c r="D36" s="66" t="s">
        <v>44</v>
      </c>
      <c r="E36" s="65" t="s">
        <v>20</v>
      </c>
      <c r="F36" s="65" t="s">
        <v>32</v>
      </c>
      <c r="G36" s="65" t="s">
        <v>39</v>
      </c>
      <c r="H36" s="103" t="s">
        <v>97</v>
      </c>
      <c r="I36" s="23">
        <f>'Прил 2'!J37</f>
        <v>0.4</v>
      </c>
      <c r="J36" s="23">
        <f>'Прил 2'!K37</f>
        <v>0.4</v>
      </c>
      <c r="K36" s="23">
        <f>'Прил 2'!L37</f>
        <v>0.4</v>
      </c>
    </row>
    <row r="37" spans="1:12" x14ac:dyDescent="0.25">
      <c r="A37" s="85" t="s">
        <v>40</v>
      </c>
      <c r="B37" s="88" t="s">
        <v>13</v>
      </c>
      <c r="C37" s="88" t="s">
        <v>41</v>
      </c>
      <c r="D37" s="88"/>
      <c r="E37" s="75"/>
      <c r="F37" s="75"/>
      <c r="G37" s="89"/>
      <c r="H37" s="89"/>
      <c r="I37" s="105">
        <f>I38</f>
        <v>5</v>
      </c>
      <c r="J37" s="105">
        <f t="shared" ref="J37:K41" si="7">J38</f>
        <v>5</v>
      </c>
      <c r="K37" s="105">
        <f t="shared" si="7"/>
        <v>5</v>
      </c>
    </row>
    <row r="38" spans="1:12" ht="47.25" x14ac:dyDescent="0.25">
      <c r="A38" s="78" t="s">
        <v>162</v>
      </c>
      <c r="B38" s="65" t="s">
        <v>13</v>
      </c>
      <c r="C38" s="65" t="s">
        <v>41</v>
      </c>
      <c r="D38" s="66">
        <v>89</v>
      </c>
      <c r="E38" s="65"/>
      <c r="F38" s="65"/>
      <c r="G38" s="90"/>
      <c r="H38" s="90"/>
      <c r="I38" s="23">
        <f>I39</f>
        <v>5</v>
      </c>
      <c r="J38" s="23">
        <f t="shared" si="7"/>
        <v>5</v>
      </c>
      <c r="K38" s="23">
        <f t="shared" si="7"/>
        <v>5</v>
      </c>
      <c r="L38" s="19"/>
    </row>
    <row r="39" spans="1:12" s="6" customFormat="1" ht="51" customHeight="1" x14ac:dyDescent="0.25">
      <c r="A39" s="78" t="s">
        <v>163</v>
      </c>
      <c r="B39" s="65" t="s">
        <v>13</v>
      </c>
      <c r="C39" s="65" t="s">
        <v>41</v>
      </c>
      <c r="D39" s="66">
        <v>89</v>
      </c>
      <c r="E39" s="65" t="s">
        <v>20</v>
      </c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36" customHeight="1" x14ac:dyDescent="0.25">
      <c r="A40" s="70" t="s">
        <v>164</v>
      </c>
      <c r="B40" s="65" t="s">
        <v>13</v>
      </c>
      <c r="C40" s="65" t="s">
        <v>41</v>
      </c>
      <c r="D40" s="66">
        <v>89</v>
      </c>
      <c r="E40" s="65" t="s">
        <v>20</v>
      </c>
      <c r="F40" s="65" t="s">
        <v>32</v>
      </c>
      <c r="G40" s="65" t="s">
        <v>42</v>
      </c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4"/>
    </row>
    <row r="41" spans="1:12" s="20" customFormat="1" x14ac:dyDescent="0.25">
      <c r="A41" s="69" t="s">
        <v>102</v>
      </c>
      <c r="B41" s="65" t="s">
        <v>13</v>
      </c>
      <c r="C41" s="65" t="s">
        <v>41</v>
      </c>
      <c r="D41" s="66">
        <v>89</v>
      </c>
      <c r="E41" s="65" t="s">
        <v>20</v>
      </c>
      <c r="F41" s="65" t="s">
        <v>32</v>
      </c>
      <c r="G41" s="65" t="s">
        <v>42</v>
      </c>
      <c r="H41" s="90" t="s">
        <v>103</v>
      </c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6" customFormat="1" x14ac:dyDescent="0.25">
      <c r="A42" s="70" t="s">
        <v>43</v>
      </c>
      <c r="B42" s="65" t="s">
        <v>13</v>
      </c>
      <c r="C42" s="65" t="s">
        <v>41</v>
      </c>
      <c r="D42" s="65" t="s">
        <v>44</v>
      </c>
      <c r="E42" s="65" t="s">
        <v>20</v>
      </c>
      <c r="F42" s="65" t="s">
        <v>32</v>
      </c>
      <c r="G42" s="65" t="s">
        <v>42</v>
      </c>
      <c r="H42" s="90" t="s">
        <v>45</v>
      </c>
      <c r="I42" s="23">
        <f>'Прил 2'!J43</f>
        <v>5</v>
      </c>
      <c r="J42" s="23">
        <f>'Прил 2'!K43</f>
        <v>5</v>
      </c>
      <c r="K42" s="23">
        <f>'Прил 2'!L43</f>
        <v>5</v>
      </c>
      <c r="L42" s="14"/>
    </row>
    <row r="43" spans="1:12" s="6" customFormat="1" x14ac:dyDescent="0.25">
      <c r="A43" s="70" t="s">
        <v>194</v>
      </c>
      <c r="B43" s="208" t="s">
        <v>13</v>
      </c>
      <c r="C43" s="88" t="s">
        <v>28</v>
      </c>
      <c r="D43" s="90"/>
      <c r="E43" s="65"/>
      <c r="F43" s="65"/>
      <c r="G43" s="65"/>
      <c r="H43" s="84"/>
      <c r="I43" s="105">
        <f>I48+I44</f>
        <v>2.5</v>
      </c>
      <c r="J43" s="105">
        <f t="shared" ref="J43:K43" si="8">J48+J44</f>
        <v>2</v>
      </c>
      <c r="K43" s="105">
        <f t="shared" si="8"/>
        <v>0</v>
      </c>
      <c r="L43" s="14"/>
    </row>
    <row r="44" spans="1:12" s="6" customFormat="1" ht="47.25" x14ac:dyDescent="0.25">
      <c r="A44" s="70" t="s">
        <v>208</v>
      </c>
      <c r="B44" s="65" t="s">
        <v>13</v>
      </c>
      <c r="C44" s="65" t="s">
        <v>28</v>
      </c>
      <c r="D44" s="90" t="s">
        <v>41</v>
      </c>
      <c r="E44" s="65"/>
      <c r="F44" s="65"/>
      <c r="G44" s="65"/>
      <c r="H44" s="84"/>
      <c r="I44" s="23">
        <f>I45</f>
        <v>2</v>
      </c>
      <c r="J44" s="23">
        <f t="shared" ref="J44:K46" si="9">J45</f>
        <v>2</v>
      </c>
      <c r="K44" s="23">
        <f t="shared" si="9"/>
        <v>0</v>
      </c>
      <c r="L44" s="14"/>
    </row>
    <row r="45" spans="1:12" s="6" customFormat="1" x14ac:dyDescent="0.25">
      <c r="A45" s="70" t="s">
        <v>206</v>
      </c>
      <c r="B45" s="65" t="s">
        <v>13</v>
      </c>
      <c r="C45" s="65" t="s">
        <v>28</v>
      </c>
      <c r="D45" s="90" t="s">
        <v>41</v>
      </c>
      <c r="E45" s="65" t="s">
        <v>170</v>
      </c>
      <c r="F45" s="65" t="s">
        <v>32</v>
      </c>
      <c r="G45" s="65" t="s">
        <v>207</v>
      </c>
      <c r="H45" s="84"/>
      <c r="I45" s="23">
        <f>I46</f>
        <v>2</v>
      </c>
      <c r="J45" s="23">
        <f t="shared" si="9"/>
        <v>2</v>
      </c>
      <c r="K45" s="23">
        <f t="shared" si="9"/>
        <v>0</v>
      </c>
      <c r="L45" s="14"/>
    </row>
    <row r="46" spans="1:12" s="6" customFormat="1" ht="31.5" x14ac:dyDescent="0.25">
      <c r="A46" s="70" t="s">
        <v>94</v>
      </c>
      <c r="B46" s="65" t="s">
        <v>13</v>
      </c>
      <c r="C46" s="65" t="s">
        <v>28</v>
      </c>
      <c r="D46" s="90" t="s">
        <v>41</v>
      </c>
      <c r="E46" s="65" t="s">
        <v>170</v>
      </c>
      <c r="F46" s="65" t="s">
        <v>32</v>
      </c>
      <c r="G46" s="65" t="s">
        <v>207</v>
      </c>
      <c r="H46" s="84" t="s">
        <v>96</v>
      </c>
      <c r="I46" s="23">
        <f>I47</f>
        <v>2</v>
      </c>
      <c r="J46" s="23">
        <f t="shared" si="9"/>
        <v>2</v>
      </c>
      <c r="K46" s="23">
        <f t="shared" si="9"/>
        <v>0</v>
      </c>
      <c r="L46" s="14"/>
    </row>
    <row r="47" spans="1:12" s="6" customFormat="1" ht="31.5" x14ac:dyDescent="0.25">
      <c r="A47" s="70" t="s">
        <v>95</v>
      </c>
      <c r="B47" s="65" t="s">
        <v>13</v>
      </c>
      <c r="C47" s="65" t="s">
        <v>28</v>
      </c>
      <c r="D47" s="90" t="s">
        <v>41</v>
      </c>
      <c r="E47" s="65" t="s">
        <v>170</v>
      </c>
      <c r="F47" s="65" t="s">
        <v>32</v>
      </c>
      <c r="G47" s="65" t="s">
        <v>207</v>
      </c>
      <c r="H47" s="84" t="s">
        <v>97</v>
      </c>
      <c r="I47" s="23">
        <f>'Прил 2'!J48</f>
        <v>2</v>
      </c>
      <c r="J47" s="23">
        <f>'Прил 2'!K48</f>
        <v>2</v>
      </c>
      <c r="K47" s="23">
        <f>'Прил 2'!L48</f>
        <v>0</v>
      </c>
      <c r="L47" s="14"/>
    </row>
    <row r="48" spans="1:12" s="6" customFormat="1" ht="47.25" x14ac:dyDescent="0.25">
      <c r="A48" s="70" t="s">
        <v>202</v>
      </c>
      <c r="B48" s="5" t="s">
        <v>13</v>
      </c>
      <c r="C48" s="5" t="s">
        <v>28</v>
      </c>
      <c r="D48" s="5" t="s">
        <v>199</v>
      </c>
      <c r="E48" s="65"/>
      <c r="F48" s="65"/>
      <c r="G48" s="65"/>
      <c r="H48" s="84"/>
      <c r="I48" s="23">
        <f>I49</f>
        <v>0.5</v>
      </c>
      <c r="J48" s="23">
        <f t="shared" ref="J48:K50" si="10">J49</f>
        <v>0</v>
      </c>
      <c r="K48" s="23">
        <f t="shared" si="10"/>
        <v>0</v>
      </c>
      <c r="L48" s="14"/>
    </row>
    <row r="49" spans="1:12" s="6" customFormat="1" ht="31.5" x14ac:dyDescent="0.25">
      <c r="A49" s="70" t="s">
        <v>200</v>
      </c>
      <c r="B49" s="5" t="s">
        <v>13</v>
      </c>
      <c r="C49" s="5" t="s">
        <v>28</v>
      </c>
      <c r="D49" s="5" t="s">
        <v>199</v>
      </c>
      <c r="E49" s="65" t="s">
        <v>170</v>
      </c>
      <c r="F49" s="65" t="s">
        <v>170</v>
      </c>
      <c r="G49" s="65" t="s">
        <v>201</v>
      </c>
      <c r="H49" s="84"/>
      <c r="I49" s="23">
        <f>I50</f>
        <v>0.5</v>
      </c>
      <c r="J49" s="23">
        <f t="shared" si="10"/>
        <v>0</v>
      </c>
      <c r="K49" s="23">
        <f t="shared" si="10"/>
        <v>0</v>
      </c>
      <c r="L49" s="14"/>
    </row>
    <row r="50" spans="1:12" s="6" customFormat="1" ht="31.5" x14ac:dyDescent="0.25">
      <c r="A50" s="70" t="s">
        <v>94</v>
      </c>
      <c r="B50" s="5" t="s">
        <v>13</v>
      </c>
      <c r="C50" s="5" t="s">
        <v>28</v>
      </c>
      <c r="D50" s="5" t="s">
        <v>199</v>
      </c>
      <c r="E50" s="5" t="s">
        <v>170</v>
      </c>
      <c r="F50" s="5" t="s">
        <v>32</v>
      </c>
      <c r="G50" s="5" t="s">
        <v>201</v>
      </c>
      <c r="H50" s="5" t="s">
        <v>96</v>
      </c>
      <c r="I50" s="23">
        <f>I51</f>
        <v>0.5</v>
      </c>
      <c r="J50" s="23">
        <f t="shared" si="10"/>
        <v>0</v>
      </c>
      <c r="K50" s="23">
        <f t="shared" si="10"/>
        <v>0</v>
      </c>
      <c r="L50" s="14"/>
    </row>
    <row r="51" spans="1:12" s="6" customFormat="1" ht="31.5" x14ac:dyDescent="0.25">
      <c r="A51" s="70" t="s">
        <v>95</v>
      </c>
      <c r="B51" s="5" t="s">
        <v>13</v>
      </c>
      <c r="C51" s="5" t="s">
        <v>28</v>
      </c>
      <c r="D51" s="5" t="s">
        <v>199</v>
      </c>
      <c r="E51" s="5" t="s">
        <v>170</v>
      </c>
      <c r="F51" s="5" t="s">
        <v>32</v>
      </c>
      <c r="G51" s="5" t="s">
        <v>201</v>
      </c>
      <c r="H51" s="5" t="s">
        <v>97</v>
      </c>
      <c r="I51" s="23">
        <f>'Прил 2'!J52</f>
        <v>0.5</v>
      </c>
      <c r="J51" s="23">
        <f>'Прил 2'!K52</f>
        <v>0</v>
      </c>
      <c r="K51" s="23">
        <f>'Прил 2'!L52</f>
        <v>0</v>
      </c>
      <c r="L51" s="14"/>
    </row>
    <row r="52" spans="1:12" ht="0.75" customHeight="1" x14ac:dyDescent="0.25">
      <c r="A52" s="85" t="s">
        <v>46</v>
      </c>
      <c r="B52" s="88" t="s">
        <v>24</v>
      </c>
      <c r="C52" s="88"/>
      <c r="D52" s="89"/>
      <c r="E52" s="88"/>
      <c r="F52" s="88"/>
      <c r="G52" s="88"/>
      <c r="H52" s="87"/>
      <c r="I52" s="77">
        <f>I53</f>
        <v>0</v>
      </c>
      <c r="J52" s="77">
        <f t="shared" ref="J52:K55" si="11">J53</f>
        <v>0</v>
      </c>
      <c r="K52" s="77">
        <f t="shared" si="11"/>
        <v>0</v>
      </c>
    </row>
    <row r="53" spans="1:12" hidden="1" x14ac:dyDescent="0.25">
      <c r="A53" s="73" t="s">
        <v>47</v>
      </c>
      <c r="B53" s="107" t="s">
        <v>24</v>
      </c>
      <c r="C53" s="107" t="s">
        <v>25</v>
      </c>
      <c r="D53" s="80"/>
      <c r="E53" s="74"/>
      <c r="F53" s="74"/>
      <c r="G53" s="74"/>
      <c r="H53" s="81"/>
      <c r="I53" s="77">
        <f>I54</f>
        <v>0</v>
      </c>
      <c r="J53" s="77">
        <f t="shared" si="11"/>
        <v>0</v>
      </c>
      <c r="K53" s="77">
        <f t="shared" si="11"/>
        <v>0</v>
      </c>
    </row>
    <row r="54" spans="1:12" ht="47.25" hidden="1" x14ac:dyDescent="0.25">
      <c r="A54" s="78" t="s">
        <v>162</v>
      </c>
      <c r="B54" s="102" t="s">
        <v>24</v>
      </c>
      <c r="C54" s="102" t="s">
        <v>25</v>
      </c>
      <c r="D54" s="5">
        <v>89</v>
      </c>
      <c r="E54" s="5"/>
      <c r="F54" s="5"/>
      <c r="G54" s="5"/>
      <c r="H54" s="64"/>
      <c r="I54" s="25">
        <f>I55</f>
        <v>0</v>
      </c>
      <c r="J54" s="25">
        <f t="shared" si="11"/>
        <v>0</v>
      </c>
      <c r="K54" s="25">
        <f t="shared" si="11"/>
        <v>0</v>
      </c>
      <c r="L54" s="19"/>
    </row>
    <row r="55" spans="1:12" ht="63" hidden="1" x14ac:dyDescent="0.25">
      <c r="A55" s="78" t="s">
        <v>163</v>
      </c>
      <c r="B55" s="102" t="s">
        <v>24</v>
      </c>
      <c r="C55" s="102" t="s">
        <v>25</v>
      </c>
      <c r="D55" s="5">
        <v>89</v>
      </c>
      <c r="E55" s="5">
        <v>1</v>
      </c>
      <c r="F55" s="5"/>
      <c r="G55" s="5"/>
      <c r="H55" s="64"/>
      <c r="I55" s="25">
        <f>I56</f>
        <v>0</v>
      </c>
      <c r="J55" s="25">
        <f t="shared" si="11"/>
        <v>0</v>
      </c>
      <c r="K55" s="25">
        <f t="shared" si="11"/>
        <v>0</v>
      </c>
      <c r="L55" s="19"/>
    </row>
    <row r="56" spans="1:12" ht="47.25" hidden="1" x14ac:dyDescent="0.25">
      <c r="A56" s="108" t="s">
        <v>169</v>
      </c>
      <c r="B56" s="102" t="s">
        <v>24</v>
      </c>
      <c r="C56" s="102" t="s">
        <v>25</v>
      </c>
      <c r="D56" s="109">
        <v>89</v>
      </c>
      <c r="E56" s="5">
        <v>1</v>
      </c>
      <c r="F56" s="5" t="s">
        <v>32</v>
      </c>
      <c r="G56" s="5">
        <v>51180</v>
      </c>
      <c r="H56" s="64"/>
      <c r="I56" s="25">
        <f>I57+I59</f>
        <v>0</v>
      </c>
      <c r="J56" s="25">
        <f>J57+J59</f>
        <v>0</v>
      </c>
      <c r="K56" s="25">
        <f>K57+K59</f>
        <v>0</v>
      </c>
    </row>
    <row r="57" spans="1:12" ht="63" hidden="1" x14ac:dyDescent="0.25">
      <c r="A57" s="100" t="s">
        <v>98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 t="s">
        <v>48</v>
      </c>
      <c r="H57" s="64" t="s">
        <v>100</v>
      </c>
      <c r="I57" s="25">
        <f>I58</f>
        <v>0</v>
      </c>
      <c r="J57" s="25">
        <f>J58</f>
        <v>0</v>
      </c>
      <c r="K57" s="25">
        <f>K58</f>
        <v>0</v>
      </c>
    </row>
    <row r="58" spans="1:12" ht="31.5" hidden="1" x14ac:dyDescent="0.25">
      <c r="A58" s="100" t="s">
        <v>99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48</v>
      </c>
      <c r="H58" s="64" t="s">
        <v>101</v>
      </c>
      <c r="I58" s="25">
        <f>'Прил 2'!J59</f>
        <v>0</v>
      </c>
      <c r="J58" s="25">
        <f>'Прил 2'!K59</f>
        <v>0</v>
      </c>
      <c r="K58" s="25">
        <f>'Прил 2'!L59</f>
        <v>0</v>
      </c>
    </row>
    <row r="59" spans="1:12" ht="31.5" hidden="1" x14ac:dyDescent="0.25">
      <c r="A59" s="70" t="s">
        <v>94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>
        <v>51180</v>
      </c>
      <c r="H59" s="64" t="s">
        <v>96</v>
      </c>
      <c r="I59" s="25">
        <f t="shared" ref="I59:K59" si="12">I60</f>
        <v>0</v>
      </c>
      <c r="J59" s="25">
        <f t="shared" si="12"/>
        <v>0</v>
      </c>
      <c r="K59" s="25">
        <f t="shared" si="12"/>
        <v>0</v>
      </c>
    </row>
    <row r="60" spans="1:12" ht="31.5" hidden="1" x14ac:dyDescent="0.25">
      <c r="A60" s="70" t="s">
        <v>95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97</v>
      </c>
      <c r="I60" s="25">
        <f>'Прил 2'!J61</f>
        <v>0</v>
      </c>
      <c r="J60" s="25">
        <f>'Прил 2'!K61</f>
        <v>0</v>
      </c>
      <c r="K60" s="25">
        <f>'Прил 2'!L61</f>
        <v>0</v>
      </c>
    </row>
    <row r="61" spans="1:12" x14ac:dyDescent="0.25">
      <c r="A61" s="73" t="s">
        <v>49</v>
      </c>
      <c r="B61" s="107" t="s">
        <v>14</v>
      </c>
      <c r="C61" s="107"/>
      <c r="D61" s="74"/>
      <c r="E61" s="74"/>
      <c r="F61" s="74"/>
      <c r="G61" s="74"/>
      <c r="H61" s="74"/>
      <c r="I61" s="77">
        <f>I62</f>
        <v>328.7</v>
      </c>
      <c r="J61" s="77">
        <f t="shared" ref="J61:K61" si="13">J62</f>
        <v>346</v>
      </c>
      <c r="K61" s="77">
        <f t="shared" si="13"/>
        <v>356.4</v>
      </c>
    </row>
    <row r="62" spans="1:12" x14ac:dyDescent="0.25">
      <c r="A62" s="73" t="s">
        <v>50</v>
      </c>
      <c r="B62" s="74" t="s">
        <v>14</v>
      </c>
      <c r="C62" s="74" t="s">
        <v>26</v>
      </c>
      <c r="D62" s="110"/>
      <c r="E62" s="110"/>
      <c r="F62" s="110"/>
      <c r="G62" s="110"/>
      <c r="H62" s="74"/>
      <c r="I62" s="77">
        <f>I63+I67</f>
        <v>328.7</v>
      </c>
      <c r="J62" s="77">
        <f t="shared" ref="J62:K62" si="14">J63+J67</f>
        <v>346</v>
      </c>
      <c r="K62" s="77">
        <f t="shared" si="14"/>
        <v>356.4</v>
      </c>
    </row>
    <row r="63" spans="1:12" ht="47.25" x14ac:dyDescent="0.25">
      <c r="A63" s="112" t="s">
        <v>198</v>
      </c>
      <c r="B63" s="65" t="s">
        <v>14</v>
      </c>
      <c r="C63" s="65" t="s">
        <v>26</v>
      </c>
      <c r="D63" s="65" t="s">
        <v>28</v>
      </c>
      <c r="E63" s="65"/>
      <c r="F63" s="65"/>
      <c r="G63" s="65"/>
      <c r="H63" s="5"/>
      <c r="I63" s="25">
        <f>I64</f>
        <v>293.89999999999998</v>
      </c>
      <c r="J63" s="25">
        <f t="shared" ref="I63:K65" si="15">J64</f>
        <v>317.44</v>
      </c>
      <c r="K63" s="25">
        <f t="shared" si="15"/>
        <v>356.4</v>
      </c>
      <c r="L63" s="21"/>
    </row>
    <row r="64" spans="1:12" ht="179.25" customHeight="1" x14ac:dyDescent="0.25">
      <c r="A64" s="133" t="s">
        <v>225</v>
      </c>
      <c r="B64" s="65" t="s">
        <v>14</v>
      </c>
      <c r="C64" s="65" t="s">
        <v>26</v>
      </c>
      <c r="D64" s="65" t="s">
        <v>28</v>
      </c>
      <c r="E64" s="65" t="s">
        <v>170</v>
      </c>
      <c r="F64" s="65" t="s">
        <v>13</v>
      </c>
      <c r="G64" s="65" t="s">
        <v>51</v>
      </c>
      <c r="H64" s="5"/>
      <c r="I64" s="25">
        <f t="shared" si="15"/>
        <v>293.89999999999998</v>
      </c>
      <c r="J64" s="25">
        <f t="shared" si="15"/>
        <v>317.44</v>
      </c>
      <c r="K64" s="25">
        <f t="shared" si="15"/>
        <v>356.4</v>
      </c>
      <c r="L64" s="21"/>
    </row>
    <row r="65" spans="1:11" ht="31.5" x14ac:dyDescent="0.25">
      <c r="A65" s="70" t="s">
        <v>94</v>
      </c>
      <c r="B65" s="65" t="s">
        <v>14</v>
      </c>
      <c r="C65" s="65" t="s">
        <v>26</v>
      </c>
      <c r="D65" s="65" t="s">
        <v>28</v>
      </c>
      <c r="E65" s="65" t="s">
        <v>170</v>
      </c>
      <c r="F65" s="65" t="s">
        <v>13</v>
      </c>
      <c r="G65" s="65" t="s">
        <v>51</v>
      </c>
      <c r="H65" s="5" t="s">
        <v>96</v>
      </c>
      <c r="I65" s="25">
        <f t="shared" si="15"/>
        <v>293.89999999999998</v>
      </c>
      <c r="J65" s="25">
        <f t="shared" si="15"/>
        <v>317.44</v>
      </c>
      <c r="K65" s="25">
        <f t="shared" si="15"/>
        <v>356.4</v>
      </c>
    </row>
    <row r="66" spans="1:11" ht="31.5" x14ac:dyDescent="0.25">
      <c r="A66" s="70" t="s">
        <v>95</v>
      </c>
      <c r="B66" s="65" t="s">
        <v>14</v>
      </c>
      <c r="C66" s="65" t="s">
        <v>26</v>
      </c>
      <c r="D66" s="65" t="s">
        <v>28</v>
      </c>
      <c r="E66" s="65" t="s">
        <v>170</v>
      </c>
      <c r="F66" s="65" t="s">
        <v>13</v>
      </c>
      <c r="G66" s="65" t="s">
        <v>51</v>
      </c>
      <c r="H66" s="5" t="s">
        <v>97</v>
      </c>
      <c r="I66" s="25">
        <f>'Прил 2'!J67</f>
        <v>293.89999999999998</v>
      </c>
      <c r="J66" s="25">
        <f>'Прил 2'!K67</f>
        <v>317.44</v>
      </c>
      <c r="K66" s="25">
        <f>'Прил 2'!L67</f>
        <v>356.4</v>
      </c>
    </row>
    <row r="67" spans="1:11" ht="47.25" x14ac:dyDescent="0.25">
      <c r="A67" s="106" t="s">
        <v>205</v>
      </c>
      <c r="B67" s="5" t="s">
        <v>14</v>
      </c>
      <c r="C67" s="5" t="s">
        <v>26</v>
      </c>
      <c r="D67" s="5" t="s">
        <v>204</v>
      </c>
      <c r="E67" s="5"/>
      <c r="F67" s="5"/>
      <c r="G67" s="5"/>
      <c r="H67" s="5"/>
      <c r="I67" s="25">
        <f>I68</f>
        <v>34.799999999999997</v>
      </c>
      <c r="J67" s="25">
        <f t="shared" ref="J67:K69" si="16">J68</f>
        <v>28.56</v>
      </c>
      <c r="K67" s="25">
        <f t="shared" si="16"/>
        <v>0</v>
      </c>
    </row>
    <row r="68" spans="1:11" ht="179.25" customHeight="1" x14ac:dyDescent="0.25">
      <c r="A68" s="133" t="s">
        <v>225</v>
      </c>
      <c r="B68" s="65" t="s">
        <v>14</v>
      </c>
      <c r="C68" s="65" t="s">
        <v>26</v>
      </c>
      <c r="D68" s="65" t="s">
        <v>204</v>
      </c>
      <c r="E68" s="65" t="s">
        <v>170</v>
      </c>
      <c r="F68" s="65" t="s">
        <v>13</v>
      </c>
      <c r="G68" s="65" t="s">
        <v>51</v>
      </c>
      <c r="H68" s="5"/>
      <c r="I68" s="25">
        <f>I69</f>
        <v>34.799999999999997</v>
      </c>
      <c r="J68" s="25">
        <f t="shared" si="16"/>
        <v>28.56</v>
      </c>
      <c r="K68" s="25">
        <f t="shared" si="16"/>
        <v>0</v>
      </c>
    </row>
    <row r="69" spans="1:11" ht="31.5" x14ac:dyDescent="0.25">
      <c r="A69" s="70" t="s">
        <v>94</v>
      </c>
      <c r="B69" s="65" t="s">
        <v>14</v>
      </c>
      <c r="C69" s="65" t="s">
        <v>26</v>
      </c>
      <c r="D69" s="65" t="s">
        <v>204</v>
      </c>
      <c r="E69" s="65" t="s">
        <v>170</v>
      </c>
      <c r="F69" s="65" t="s">
        <v>13</v>
      </c>
      <c r="G69" s="65" t="s">
        <v>51</v>
      </c>
      <c r="H69" s="5" t="s">
        <v>96</v>
      </c>
      <c r="I69" s="25">
        <f>I70</f>
        <v>34.799999999999997</v>
      </c>
      <c r="J69" s="25">
        <f t="shared" si="16"/>
        <v>28.56</v>
      </c>
      <c r="K69" s="25">
        <f t="shared" si="16"/>
        <v>0</v>
      </c>
    </row>
    <row r="70" spans="1:11" ht="31.5" x14ac:dyDescent="0.25">
      <c r="A70" s="70" t="s">
        <v>95</v>
      </c>
      <c r="B70" s="65" t="s">
        <v>14</v>
      </c>
      <c r="C70" s="65" t="s">
        <v>26</v>
      </c>
      <c r="D70" s="65" t="s">
        <v>204</v>
      </c>
      <c r="E70" s="65" t="s">
        <v>170</v>
      </c>
      <c r="F70" s="65" t="s">
        <v>13</v>
      </c>
      <c r="G70" s="65" t="s">
        <v>51</v>
      </c>
      <c r="H70" s="5" t="s">
        <v>97</v>
      </c>
      <c r="I70" s="25">
        <f>'Прил 2'!J71</f>
        <v>34.799999999999997</v>
      </c>
      <c r="J70" s="25">
        <f>'Прил 2'!K71</f>
        <v>28.56</v>
      </c>
      <c r="K70" s="25">
        <f>'Прил 2'!L71</f>
        <v>0</v>
      </c>
    </row>
    <row r="71" spans="1:11" x14ac:dyDescent="0.25">
      <c r="A71" s="73" t="s">
        <v>17</v>
      </c>
      <c r="B71" s="74" t="s">
        <v>16</v>
      </c>
      <c r="C71" s="74"/>
      <c r="D71" s="74"/>
      <c r="E71" s="74"/>
      <c r="F71" s="74"/>
      <c r="G71" s="24"/>
      <c r="H71" s="24"/>
      <c r="I71" s="77">
        <f>I72+I78</f>
        <v>140</v>
      </c>
      <c r="J71" s="77">
        <f>J72+J78</f>
        <v>98.4</v>
      </c>
      <c r="K71" s="77">
        <f>K72+K78</f>
        <v>103.7</v>
      </c>
    </row>
    <row r="72" spans="1:11" x14ac:dyDescent="0.25">
      <c r="A72" s="73" t="s">
        <v>52</v>
      </c>
      <c r="B72" s="74" t="s">
        <v>16</v>
      </c>
      <c r="C72" s="74" t="s">
        <v>24</v>
      </c>
      <c r="D72" s="74"/>
      <c r="E72" s="74"/>
      <c r="F72" s="74"/>
      <c r="G72" s="76"/>
      <c r="H72" s="76"/>
      <c r="I72" s="77">
        <f>I73</f>
        <v>30</v>
      </c>
      <c r="J72" s="77">
        <f t="shared" ref="J72:K72" si="17">J73</f>
        <v>30</v>
      </c>
      <c r="K72" s="77">
        <f t="shared" si="17"/>
        <v>30</v>
      </c>
    </row>
    <row r="73" spans="1:11" ht="47.25" x14ac:dyDescent="0.25">
      <c r="A73" s="78" t="s">
        <v>162</v>
      </c>
      <c r="B73" s="5" t="s">
        <v>16</v>
      </c>
      <c r="C73" s="5" t="s">
        <v>24</v>
      </c>
      <c r="D73" s="5" t="s">
        <v>44</v>
      </c>
      <c r="E73" s="74"/>
      <c r="F73" s="74"/>
      <c r="G73" s="76"/>
      <c r="H73" s="76"/>
      <c r="I73" s="25">
        <f>I74</f>
        <v>30</v>
      </c>
      <c r="J73" s="25">
        <f t="shared" ref="J73:K76" si="18">J74</f>
        <v>30</v>
      </c>
      <c r="K73" s="25">
        <f t="shared" si="18"/>
        <v>30</v>
      </c>
    </row>
    <row r="74" spans="1:11" ht="51" customHeight="1" x14ac:dyDescent="0.25">
      <c r="A74" s="78" t="s">
        <v>163</v>
      </c>
      <c r="B74" s="5" t="s">
        <v>16</v>
      </c>
      <c r="C74" s="5" t="s">
        <v>24</v>
      </c>
      <c r="D74" s="5" t="s">
        <v>44</v>
      </c>
      <c r="E74" s="5" t="s">
        <v>20</v>
      </c>
      <c r="F74" s="5"/>
      <c r="G74" s="24"/>
      <c r="H74" s="24"/>
      <c r="I74" s="25">
        <f>I75</f>
        <v>30</v>
      </c>
      <c r="J74" s="25">
        <f t="shared" si="18"/>
        <v>30</v>
      </c>
      <c r="K74" s="25">
        <f t="shared" si="18"/>
        <v>30</v>
      </c>
    </row>
    <row r="75" spans="1:11" ht="78.75" x14ac:dyDescent="0.25">
      <c r="A75" s="106" t="s">
        <v>196</v>
      </c>
      <c r="B75" s="5" t="s">
        <v>16</v>
      </c>
      <c r="C75" s="5" t="s">
        <v>24</v>
      </c>
      <c r="D75" s="5">
        <v>89</v>
      </c>
      <c r="E75" s="5">
        <v>1</v>
      </c>
      <c r="F75" s="5" t="s">
        <v>32</v>
      </c>
      <c r="G75" s="5" t="s">
        <v>197</v>
      </c>
      <c r="H75" s="64"/>
      <c r="I75" s="25">
        <f>I76</f>
        <v>30</v>
      </c>
      <c r="J75" s="25">
        <f t="shared" si="18"/>
        <v>30</v>
      </c>
      <c r="K75" s="25">
        <f t="shared" si="18"/>
        <v>30</v>
      </c>
    </row>
    <row r="76" spans="1:11" ht="31.5" x14ac:dyDescent="0.25">
      <c r="A76" s="70" t="s">
        <v>94</v>
      </c>
      <c r="B76" s="5" t="s">
        <v>16</v>
      </c>
      <c r="C76" s="5" t="s">
        <v>24</v>
      </c>
      <c r="D76" s="5">
        <v>89</v>
      </c>
      <c r="E76" s="5">
        <v>1</v>
      </c>
      <c r="F76" s="5" t="s">
        <v>32</v>
      </c>
      <c r="G76" s="5" t="s">
        <v>197</v>
      </c>
      <c r="H76" s="64" t="s">
        <v>96</v>
      </c>
      <c r="I76" s="25">
        <f>I77</f>
        <v>30</v>
      </c>
      <c r="J76" s="25">
        <f t="shared" si="18"/>
        <v>30</v>
      </c>
      <c r="K76" s="25">
        <f t="shared" si="18"/>
        <v>30</v>
      </c>
    </row>
    <row r="77" spans="1:11" ht="31.5" x14ac:dyDescent="0.25">
      <c r="A77" s="70" t="s">
        <v>95</v>
      </c>
      <c r="B77" s="5" t="s">
        <v>16</v>
      </c>
      <c r="C77" s="5" t="s">
        <v>24</v>
      </c>
      <c r="D77" s="5">
        <v>89</v>
      </c>
      <c r="E77" s="5">
        <v>1</v>
      </c>
      <c r="F77" s="5" t="s">
        <v>32</v>
      </c>
      <c r="G77" s="5" t="s">
        <v>197</v>
      </c>
      <c r="H77" s="64" t="s">
        <v>97</v>
      </c>
      <c r="I77" s="25">
        <f>'Прил 2'!J78</f>
        <v>30</v>
      </c>
      <c r="J77" s="25">
        <f>'Прил 2'!K78</f>
        <v>30</v>
      </c>
      <c r="K77" s="25">
        <f>'Прил 2'!L78</f>
        <v>30</v>
      </c>
    </row>
    <row r="78" spans="1:11" x14ac:dyDescent="0.25">
      <c r="A78" s="73" t="s">
        <v>53</v>
      </c>
      <c r="B78" s="74" t="s">
        <v>16</v>
      </c>
      <c r="C78" s="74" t="s">
        <v>25</v>
      </c>
      <c r="D78" s="74"/>
      <c r="E78" s="74"/>
      <c r="F78" s="75"/>
      <c r="G78" s="76"/>
      <c r="H78" s="76"/>
      <c r="I78" s="77">
        <f>I79</f>
        <v>110</v>
      </c>
      <c r="J78" s="77">
        <f t="shared" ref="J78:K78" si="19">J79</f>
        <v>68.400000000000006</v>
      </c>
      <c r="K78" s="77">
        <f t="shared" si="19"/>
        <v>73.7</v>
      </c>
    </row>
    <row r="79" spans="1:11" ht="47.25" x14ac:dyDescent="0.25">
      <c r="A79" s="78" t="s">
        <v>162</v>
      </c>
      <c r="B79" s="5" t="s">
        <v>16</v>
      </c>
      <c r="C79" s="5" t="s">
        <v>25</v>
      </c>
      <c r="D79" s="5" t="s">
        <v>44</v>
      </c>
      <c r="E79" s="5"/>
      <c r="F79" s="79"/>
      <c r="G79" s="24"/>
      <c r="H79" s="24"/>
      <c r="I79" s="25">
        <f>I80</f>
        <v>110</v>
      </c>
      <c r="J79" s="25">
        <f t="shared" ref="J79:K79" si="20">J80</f>
        <v>68.400000000000006</v>
      </c>
      <c r="K79" s="25">
        <f t="shared" si="20"/>
        <v>73.7</v>
      </c>
    </row>
    <row r="80" spans="1:11" ht="52.5" customHeight="1" x14ac:dyDescent="0.25">
      <c r="A80" s="78" t="s">
        <v>163</v>
      </c>
      <c r="B80" s="5" t="s">
        <v>16</v>
      </c>
      <c r="C80" s="5" t="s">
        <v>25</v>
      </c>
      <c r="D80" s="5" t="s">
        <v>44</v>
      </c>
      <c r="E80" s="72">
        <v>1</v>
      </c>
      <c r="F80" s="79"/>
      <c r="G80" s="24"/>
      <c r="H80" s="24"/>
      <c r="I80" s="25">
        <f>I81+I84</f>
        <v>110</v>
      </c>
      <c r="J80" s="25">
        <f t="shared" ref="J80:K80" si="21">J81+J84</f>
        <v>68.400000000000006</v>
      </c>
      <c r="K80" s="25">
        <f t="shared" si="21"/>
        <v>73.7</v>
      </c>
    </row>
    <row r="81" spans="1:12" x14ac:dyDescent="0.25">
      <c r="A81" s="70" t="s">
        <v>54</v>
      </c>
      <c r="B81" s="5" t="s">
        <v>16</v>
      </c>
      <c r="C81" s="5" t="s">
        <v>25</v>
      </c>
      <c r="D81" s="5" t="s">
        <v>44</v>
      </c>
      <c r="E81" s="72">
        <v>1</v>
      </c>
      <c r="F81" s="65" t="s">
        <v>32</v>
      </c>
      <c r="G81" s="72">
        <v>43010</v>
      </c>
      <c r="H81" s="24"/>
      <c r="I81" s="25">
        <f>I82</f>
        <v>60</v>
      </c>
      <c r="J81" s="25">
        <f t="shared" ref="J81:K82" si="22">J82</f>
        <v>47.9</v>
      </c>
      <c r="K81" s="25">
        <f t="shared" si="22"/>
        <v>51.7</v>
      </c>
    </row>
    <row r="82" spans="1:12" ht="31.5" x14ac:dyDescent="0.25">
      <c r="A82" s="70" t="s">
        <v>94</v>
      </c>
      <c r="B82" s="5" t="s">
        <v>16</v>
      </c>
      <c r="C82" s="5" t="s">
        <v>25</v>
      </c>
      <c r="D82" s="5" t="s">
        <v>44</v>
      </c>
      <c r="E82" s="72">
        <v>1</v>
      </c>
      <c r="F82" s="65" t="s">
        <v>32</v>
      </c>
      <c r="G82" s="72">
        <v>43010</v>
      </c>
      <c r="H82" s="72">
        <v>200</v>
      </c>
      <c r="I82" s="25">
        <f>I83</f>
        <v>60</v>
      </c>
      <c r="J82" s="25">
        <f t="shared" si="22"/>
        <v>47.9</v>
      </c>
      <c r="K82" s="25">
        <f t="shared" si="22"/>
        <v>51.7</v>
      </c>
    </row>
    <row r="83" spans="1:12" ht="31.5" x14ac:dyDescent="0.25">
      <c r="A83" s="70" t="s">
        <v>95</v>
      </c>
      <c r="B83" s="5" t="s">
        <v>16</v>
      </c>
      <c r="C83" s="5" t="s">
        <v>25</v>
      </c>
      <c r="D83" s="5" t="s">
        <v>44</v>
      </c>
      <c r="E83" s="72">
        <v>1</v>
      </c>
      <c r="F83" s="65" t="s">
        <v>32</v>
      </c>
      <c r="G83" s="72">
        <v>43010</v>
      </c>
      <c r="H83" s="72">
        <v>240</v>
      </c>
      <c r="I83" s="25">
        <f>'Прил 2'!J84</f>
        <v>60</v>
      </c>
      <c r="J83" s="25">
        <f>'Прил 2'!K84</f>
        <v>47.9</v>
      </c>
      <c r="K83" s="25">
        <f>'Прил 2'!L84</f>
        <v>51.7</v>
      </c>
    </row>
    <row r="84" spans="1:12" x14ac:dyDescent="0.25">
      <c r="A84" s="70" t="s">
        <v>135</v>
      </c>
      <c r="B84" s="5" t="s">
        <v>16</v>
      </c>
      <c r="C84" s="5" t="s">
        <v>25</v>
      </c>
      <c r="D84" s="5" t="s">
        <v>44</v>
      </c>
      <c r="E84" s="72">
        <v>1</v>
      </c>
      <c r="F84" s="65" t="s">
        <v>32</v>
      </c>
      <c r="G84" s="72">
        <v>43040</v>
      </c>
      <c r="H84" s="24"/>
      <c r="I84" s="25">
        <f>I85</f>
        <v>50</v>
      </c>
      <c r="J84" s="25">
        <f t="shared" ref="J84:K85" si="23">J85</f>
        <v>20.5</v>
      </c>
      <c r="K84" s="25">
        <f t="shared" si="23"/>
        <v>22</v>
      </c>
    </row>
    <row r="85" spans="1:12" ht="31.5" x14ac:dyDescent="0.25">
      <c r="A85" s="70" t="s">
        <v>94</v>
      </c>
      <c r="B85" s="5" t="s">
        <v>16</v>
      </c>
      <c r="C85" s="5" t="s">
        <v>25</v>
      </c>
      <c r="D85" s="5" t="s">
        <v>44</v>
      </c>
      <c r="E85" s="72">
        <v>1</v>
      </c>
      <c r="F85" s="65" t="s">
        <v>32</v>
      </c>
      <c r="G85" s="72">
        <v>43040</v>
      </c>
      <c r="H85" s="72">
        <v>200</v>
      </c>
      <c r="I85" s="25">
        <f>I86</f>
        <v>50</v>
      </c>
      <c r="J85" s="25">
        <f t="shared" si="23"/>
        <v>20.5</v>
      </c>
      <c r="K85" s="25">
        <f t="shared" si="23"/>
        <v>22</v>
      </c>
    </row>
    <row r="86" spans="1:12" ht="31.5" x14ac:dyDescent="0.25">
      <c r="A86" s="70" t="s">
        <v>95</v>
      </c>
      <c r="B86" s="5" t="s">
        <v>16</v>
      </c>
      <c r="C86" s="5" t="s">
        <v>25</v>
      </c>
      <c r="D86" s="5" t="s">
        <v>44</v>
      </c>
      <c r="E86" s="72">
        <v>1</v>
      </c>
      <c r="F86" s="65" t="s">
        <v>32</v>
      </c>
      <c r="G86" s="72">
        <v>43040</v>
      </c>
      <c r="H86" s="72">
        <v>240</v>
      </c>
      <c r="I86" s="25">
        <f>'Прил 2'!J87</f>
        <v>50</v>
      </c>
      <c r="J86" s="25">
        <f>'Прил 2'!K87</f>
        <v>20.5</v>
      </c>
      <c r="K86" s="25">
        <f>'Прил 2'!L87</f>
        <v>22</v>
      </c>
    </row>
    <row r="87" spans="1:12" x14ac:dyDescent="0.25">
      <c r="A87" s="73" t="s">
        <v>55</v>
      </c>
      <c r="B87" s="74" t="s">
        <v>27</v>
      </c>
      <c r="C87" s="74"/>
      <c r="D87" s="80"/>
      <c r="E87" s="74"/>
      <c r="F87" s="74"/>
      <c r="G87" s="74"/>
      <c r="H87" s="81"/>
      <c r="I87" s="77">
        <f t="shared" ref="I87:K92" si="24">I88</f>
        <v>86</v>
      </c>
      <c r="J87" s="77">
        <f t="shared" si="24"/>
        <v>59.674999999999997</v>
      </c>
      <c r="K87" s="77">
        <f t="shared" si="24"/>
        <v>32.43</v>
      </c>
    </row>
    <row r="88" spans="1:12" x14ac:dyDescent="0.25">
      <c r="A88" s="82" t="s">
        <v>23</v>
      </c>
      <c r="B88" s="74" t="s">
        <v>27</v>
      </c>
      <c r="C88" s="74" t="s">
        <v>13</v>
      </c>
      <c r="D88" s="81"/>
      <c r="E88" s="74"/>
      <c r="F88" s="74"/>
      <c r="G88" s="74"/>
      <c r="H88" s="81"/>
      <c r="I88" s="77">
        <f>I89</f>
        <v>86</v>
      </c>
      <c r="J88" s="77">
        <f t="shared" si="24"/>
        <v>59.674999999999997</v>
      </c>
      <c r="K88" s="77">
        <f t="shared" si="24"/>
        <v>32.43</v>
      </c>
    </row>
    <row r="89" spans="1:12" ht="47.25" x14ac:dyDescent="0.25">
      <c r="A89" s="78" t="s">
        <v>162</v>
      </c>
      <c r="B89" s="5" t="s">
        <v>27</v>
      </c>
      <c r="C89" s="5" t="s">
        <v>13</v>
      </c>
      <c r="D89" s="5">
        <v>89</v>
      </c>
      <c r="E89" s="5"/>
      <c r="F89" s="5"/>
      <c r="G89" s="5"/>
      <c r="H89" s="64"/>
      <c r="I89" s="25">
        <f>I90</f>
        <v>86</v>
      </c>
      <c r="J89" s="25">
        <f t="shared" si="24"/>
        <v>59.674999999999997</v>
      </c>
      <c r="K89" s="25">
        <f t="shared" si="24"/>
        <v>32.43</v>
      </c>
      <c r="L89" s="19"/>
    </row>
    <row r="90" spans="1:12" ht="51.75" customHeight="1" x14ac:dyDescent="0.25">
      <c r="A90" s="78" t="s">
        <v>163</v>
      </c>
      <c r="B90" s="5" t="s">
        <v>27</v>
      </c>
      <c r="C90" s="5" t="s">
        <v>13</v>
      </c>
      <c r="D90" s="5">
        <v>89</v>
      </c>
      <c r="E90" s="5">
        <v>1</v>
      </c>
      <c r="F90" s="5"/>
      <c r="G90" s="5"/>
      <c r="H90" s="64"/>
      <c r="I90" s="25">
        <f>I91</f>
        <v>86</v>
      </c>
      <c r="J90" s="25">
        <f t="shared" si="24"/>
        <v>59.674999999999997</v>
      </c>
      <c r="K90" s="25">
        <f t="shared" si="24"/>
        <v>32.43</v>
      </c>
      <c r="L90" s="19"/>
    </row>
    <row r="91" spans="1:12" x14ac:dyDescent="0.25">
      <c r="A91" s="78" t="s">
        <v>89</v>
      </c>
      <c r="B91" s="83" t="s">
        <v>27</v>
      </c>
      <c r="C91" s="83" t="s">
        <v>13</v>
      </c>
      <c r="D91" s="84">
        <v>89</v>
      </c>
      <c r="E91" s="65">
        <v>1</v>
      </c>
      <c r="F91" s="65" t="s">
        <v>32</v>
      </c>
      <c r="G91" s="65" t="s">
        <v>57</v>
      </c>
      <c r="H91" s="84"/>
      <c r="I91" s="25">
        <f t="shared" si="24"/>
        <v>86</v>
      </c>
      <c r="J91" s="25">
        <f t="shared" si="24"/>
        <v>59.674999999999997</v>
      </c>
      <c r="K91" s="25">
        <f t="shared" si="24"/>
        <v>32.43</v>
      </c>
    </row>
    <row r="92" spans="1:12" x14ac:dyDescent="0.25">
      <c r="A92" s="78" t="s">
        <v>90</v>
      </c>
      <c r="B92" s="83" t="s">
        <v>27</v>
      </c>
      <c r="C92" s="83" t="s">
        <v>13</v>
      </c>
      <c r="D92" s="84">
        <v>89</v>
      </c>
      <c r="E92" s="65">
        <v>1</v>
      </c>
      <c r="F92" s="65" t="s">
        <v>32</v>
      </c>
      <c r="G92" s="65" t="s">
        <v>57</v>
      </c>
      <c r="H92" s="84" t="s">
        <v>92</v>
      </c>
      <c r="I92" s="25">
        <f t="shared" si="24"/>
        <v>86</v>
      </c>
      <c r="J92" s="25">
        <f t="shared" si="24"/>
        <v>59.674999999999997</v>
      </c>
      <c r="K92" s="25">
        <f t="shared" si="24"/>
        <v>32.43</v>
      </c>
    </row>
    <row r="93" spans="1:12" x14ac:dyDescent="0.25">
      <c r="A93" s="78" t="s">
        <v>91</v>
      </c>
      <c r="B93" s="83" t="s">
        <v>27</v>
      </c>
      <c r="C93" s="83" t="s">
        <v>13</v>
      </c>
      <c r="D93" s="84">
        <v>89</v>
      </c>
      <c r="E93" s="65">
        <v>1</v>
      </c>
      <c r="F93" s="65" t="s">
        <v>32</v>
      </c>
      <c r="G93" s="65" t="s">
        <v>57</v>
      </c>
      <c r="H93" s="84" t="s">
        <v>93</v>
      </c>
      <c r="I93" s="25">
        <f>'Прил 2'!J94</f>
        <v>86</v>
      </c>
      <c r="J93" s="25">
        <f>'Прил 2'!K94</f>
        <v>59.674999999999997</v>
      </c>
      <c r="K93" s="25">
        <f>'Прил 2'!L94</f>
        <v>32.43</v>
      </c>
    </row>
    <row r="94" spans="1:12" x14ac:dyDescent="0.25">
      <c r="A94" s="85" t="s">
        <v>15</v>
      </c>
      <c r="B94" s="86" t="s">
        <v>28</v>
      </c>
      <c r="C94" s="86"/>
      <c r="D94" s="87"/>
      <c r="E94" s="88"/>
      <c r="F94" s="88"/>
      <c r="G94" s="88"/>
      <c r="H94" s="87"/>
      <c r="I94" s="77">
        <f t="shared" ref="I94:K99" si="25">I95</f>
        <v>1.5</v>
      </c>
      <c r="J94" s="77">
        <f t="shared" si="25"/>
        <v>1.5</v>
      </c>
      <c r="K94" s="77">
        <f t="shared" si="25"/>
        <v>1.5</v>
      </c>
    </row>
    <row r="95" spans="1:12" ht="31.5" x14ac:dyDescent="0.25">
      <c r="A95" s="85" t="s">
        <v>58</v>
      </c>
      <c r="B95" s="88">
        <v>13</v>
      </c>
      <c r="C95" s="88" t="s">
        <v>13</v>
      </c>
      <c r="D95" s="89"/>
      <c r="E95" s="88"/>
      <c r="F95" s="88"/>
      <c r="G95" s="88"/>
      <c r="H95" s="87"/>
      <c r="I95" s="77">
        <f t="shared" si="25"/>
        <v>1.5</v>
      </c>
      <c r="J95" s="77">
        <f t="shared" si="25"/>
        <v>1.5</v>
      </c>
      <c r="K95" s="77">
        <f t="shared" si="25"/>
        <v>1.5</v>
      </c>
    </row>
    <row r="96" spans="1:12" ht="47.25" x14ac:dyDescent="0.25">
      <c r="A96" s="78" t="s">
        <v>162</v>
      </c>
      <c r="B96" s="65" t="s">
        <v>28</v>
      </c>
      <c r="C96" s="65" t="s">
        <v>13</v>
      </c>
      <c r="D96" s="5">
        <v>89</v>
      </c>
      <c r="E96" s="5">
        <v>0</v>
      </c>
      <c r="F96" s="65"/>
      <c r="G96" s="65"/>
      <c r="H96" s="84"/>
      <c r="I96" s="25">
        <f t="shared" si="25"/>
        <v>1.5</v>
      </c>
      <c r="J96" s="25">
        <f t="shared" si="25"/>
        <v>1.5</v>
      </c>
      <c r="K96" s="25">
        <f t="shared" si="25"/>
        <v>1.5</v>
      </c>
    </row>
    <row r="97" spans="1:11" ht="52.5" customHeight="1" x14ac:dyDescent="0.25">
      <c r="A97" s="78" t="s">
        <v>163</v>
      </c>
      <c r="B97" s="65" t="s">
        <v>28</v>
      </c>
      <c r="C97" s="65" t="s">
        <v>13</v>
      </c>
      <c r="D97" s="5">
        <v>89</v>
      </c>
      <c r="E97" s="5">
        <v>1</v>
      </c>
      <c r="F97" s="65"/>
      <c r="G97" s="65"/>
      <c r="H97" s="84"/>
      <c r="I97" s="25">
        <f t="shared" si="25"/>
        <v>1.5</v>
      </c>
      <c r="J97" s="25">
        <f t="shared" si="25"/>
        <v>1.5</v>
      </c>
      <c r="K97" s="25">
        <f t="shared" si="25"/>
        <v>1.5</v>
      </c>
    </row>
    <row r="98" spans="1:11" x14ac:dyDescent="0.25">
      <c r="A98" s="70" t="s">
        <v>59</v>
      </c>
      <c r="B98" s="65">
        <v>13</v>
      </c>
      <c r="C98" s="65" t="s">
        <v>13</v>
      </c>
      <c r="D98" s="90">
        <v>89</v>
      </c>
      <c r="E98" s="65">
        <v>1</v>
      </c>
      <c r="F98" s="65" t="s">
        <v>32</v>
      </c>
      <c r="G98" s="65">
        <v>41240</v>
      </c>
      <c r="H98" s="84"/>
      <c r="I98" s="25">
        <f t="shared" si="25"/>
        <v>1.5</v>
      </c>
      <c r="J98" s="25">
        <f t="shared" si="25"/>
        <v>1.5</v>
      </c>
      <c r="K98" s="25">
        <f t="shared" si="25"/>
        <v>1.5</v>
      </c>
    </row>
    <row r="99" spans="1:11" x14ac:dyDescent="0.25">
      <c r="A99" s="70" t="s">
        <v>87</v>
      </c>
      <c r="B99" s="65">
        <v>13</v>
      </c>
      <c r="C99" s="65" t="s">
        <v>13</v>
      </c>
      <c r="D99" s="90">
        <v>89</v>
      </c>
      <c r="E99" s="65">
        <v>1</v>
      </c>
      <c r="F99" s="65" t="s">
        <v>32</v>
      </c>
      <c r="G99" s="65" t="s">
        <v>64</v>
      </c>
      <c r="H99" s="84" t="s">
        <v>88</v>
      </c>
      <c r="I99" s="25">
        <f t="shared" si="25"/>
        <v>1.5</v>
      </c>
      <c r="J99" s="25">
        <f t="shared" si="25"/>
        <v>1.5</v>
      </c>
      <c r="K99" s="25">
        <f t="shared" si="25"/>
        <v>1.5</v>
      </c>
    </row>
    <row r="100" spans="1:11" x14ac:dyDescent="0.25">
      <c r="A100" s="69" t="s">
        <v>60</v>
      </c>
      <c r="B100" s="65">
        <v>13</v>
      </c>
      <c r="C100" s="65" t="s">
        <v>13</v>
      </c>
      <c r="D100" s="90">
        <v>89</v>
      </c>
      <c r="E100" s="65">
        <v>1</v>
      </c>
      <c r="F100" s="65" t="s">
        <v>32</v>
      </c>
      <c r="G100" s="65" t="s">
        <v>64</v>
      </c>
      <c r="H100" s="84">
        <v>730</v>
      </c>
      <c r="I100" s="25">
        <f>'Прил 2'!J101</f>
        <v>1.5</v>
      </c>
      <c r="J100" s="25">
        <f>'Прил 2'!K101</f>
        <v>1.5</v>
      </c>
      <c r="K100" s="25">
        <f>'Прил 2'!L101</f>
        <v>1.5</v>
      </c>
    </row>
    <row r="101" spans="1:11" x14ac:dyDescent="0.25">
      <c r="A101" s="69" t="s">
        <v>203</v>
      </c>
      <c r="B101" s="65" t="s">
        <v>165</v>
      </c>
      <c r="C101" s="65"/>
      <c r="D101" s="90"/>
      <c r="E101" s="65"/>
      <c r="F101" s="65"/>
      <c r="G101" s="65"/>
      <c r="H101" s="84"/>
      <c r="I101" s="25"/>
      <c r="J101" s="25">
        <f t="shared" ref="J101:K106" si="26">J102</f>
        <v>26.324999999999999</v>
      </c>
      <c r="K101" s="25">
        <f t="shared" si="26"/>
        <v>53.57</v>
      </c>
    </row>
    <row r="102" spans="1:11" x14ac:dyDescent="0.25">
      <c r="A102" s="69" t="s">
        <v>203</v>
      </c>
      <c r="B102" s="65" t="s">
        <v>165</v>
      </c>
      <c r="C102" s="65">
        <v>99</v>
      </c>
      <c r="D102" s="90"/>
      <c r="E102" s="65"/>
      <c r="F102" s="65"/>
      <c r="G102" s="65"/>
      <c r="H102" s="84"/>
      <c r="I102" s="25"/>
      <c r="J102" s="25">
        <f t="shared" si="26"/>
        <v>26.324999999999999</v>
      </c>
      <c r="K102" s="25">
        <f t="shared" si="26"/>
        <v>53.57</v>
      </c>
    </row>
    <row r="103" spans="1:11" ht="47.25" x14ac:dyDescent="0.25">
      <c r="A103" s="78" t="s">
        <v>162</v>
      </c>
      <c r="B103" s="65" t="s">
        <v>165</v>
      </c>
      <c r="C103" s="65">
        <v>99</v>
      </c>
      <c r="D103" s="65" t="s">
        <v>44</v>
      </c>
      <c r="E103" s="65" t="s">
        <v>170</v>
      </c>
      <c r="F103" s="65"/>
      <c r="G103" s="65"/>
      <c r="H103" s="84"/>
      <c r="I103" s="25"/>
      <c r="J103" s="25">
        <f t="shared" si="26"/>
        <v>26.324999999999999</v>
      </c>
      <c r="K103" s="25">
        <f t="shared" si="26"/>
        <v>53.57</v>
      </c>
    </row>
    <row r="104" spans="1:11" ht="53.25" customHeight="1" x14ac:dyDescent="0.25">
      <c r="A104" s="78" t="s">
        <v>163</v>
      </c>
      <c r="B104" s="65" t="s">
        <v>165</v>
      </c>
      <c r="C104" s="65">
        <v>99</v>
      </c>
      <c r="D104" s="65" t="s">
        <v>44</v>
      </c>
      <c r="E104" s="65" t="s">
        <v>20</v>
      </c>
      <c r="F104" s="65"/>
      <c r="G104" s="65"/>
      <c r="H104" s="84"/>
      <c r="I104" s="25"/>
      <c r="J104" s="25">
        <f t="shared" si="26"/>
        <v>26.324999999999999</v>
      </c>
      <c r="K104" s="25">
        <f t="shared" si="26"/>
        <v>53.57</v>
      </c>
    </row>
    <row r="105" spans="1:11" x14ac:dyDescent="0.25">
      <c r="A105" s="69" t="s">
        <v>203</v>
      </c>
      <c r="B105" s="65" t="s">
        <v>165</v>
      </c>
      <c r="C105" s="65">
        <v>99</v>
      </c>
      <c r="D105" s="65" t="s">
        <v>44</v>
      </c>
      <c r="E105" s="65" t="s">
        <v>20</v>
      </c>
      <c r="F105" s="65" t="s">
        <v>32</v>
      </c>
      <c r="G105" s="65" t="s">
        <v>166</v>
      </c>
      <c r="H105" s="65"/>
      <c r="I105" s="25"/>
      <c r="J105" s="25">
        <f t="shared" si="26"/>
        <v>26.324999999999999</v>
      </c>
      <c r="K105" s="25">
        <f t="shared" si="26"/>
        <v>53.57</v>
      </c>
    </row>
    <row r="106" spans="1:11" x14ac:dyDescent="0.25">
      <c r="A106" s="69" t="s">
        <v>102</v>
      </c>
      <c r="B106" s="65" t="s">
        <v>165</v>
      </c>
      <c r="C106" s="65">
        <v>99</v>
      </c>
      <c r="D106" s="65" t="s">
        <v>44</v>
      </c>
      <c r="E106" s="65" t="s">
        <v>20</v>
      </c>
      <c r="F106" s="65" t="s">
        <v>32</v>
      </c>
      <c r="G106" s="65" t="s">
        <v>166</v>
      </c>
      <c r="H106" s="65" t="s">
        <v>103</v>
      </c>
      <c r="I106" s="24"/>
      <c r="J106" s="118">
        <f t="shared" si="26"/>
        <v>26.324999999999999</v>
      </c>
      <c r="K106" s="24">
        <f t="shared" si="26"/>
        <v>53.57</v>
      </c>
    </row>
    <row r="107" spans="1:11" x14ac:dyDescent="0.25">
      <c r="A107" s="69" t="s">
        <v>43</v>
      </c>
      <c r="B107" s="65" t="s">
        <v>165</v>
      </c>
      <c r="C107" s="65" t="s">
        <v>165</v>
      </c>
      <c r="D107" s="65" t="s">
        <v>44</v>
      </c>
      <c r="E107" s="65" t="s">
        <v>20</v>
      </c>
      <c r="F107" s="65" t="s">
        <v>32</v>
      </c>
      <c r="G107" s="65" t="s">
        <v>166</v>
      </c>
      <c r="H107" s="65" t="s">
        <v>45</v>
      </c>
      <c r="I107" s="24"/>
      <c r="J107" s="118">
        <f>'Прил 2'!K108</f>
        <v>26.324999999999999</v>
      </c>
      <c r="K107" s="24">
        <f>'Прил 2'!L108</f>
        <v>53.57</v>
      </c>
    </row>
  </sheetData>
  <autoFilter ref="A6:K107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 B43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9">
    <cfRule type="expression" dxfId="35" priority="44" stopIfTrue="1">
      <formula>$F59=""</formula>
    </cfRule>
    <cfRule type="expression" dxfId="34" priority="46" stopIfTrue="1">
      <formula>AND($G59="",$F59&lt;&gt;"")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81 A84">
    <cfRule type="expression" dxfId="30" priority="35" stopIfTrue="1">
      <formula>$F81=""</formula>
    </cfRule>
    <cfRule type="expression" dxfId="29" priority="37" stopIfTrue="1">
      <formula>AND($G81="",$F81&lt;&gt;"")</formula>
    </cfRule>
  </conditionalFormatting>
  <conditionalFormatting sqref="A84">
    <cfRule type="expression" dxfId="28" priority="32" stopIfTrue="1">
      <formula>$F84=""</formula>
    </cfRule>
    <cfRule type="expression" dxfId="27" priority="34" stopIfTrue="1">
      <formula>AND($G84="",$F84&lt;&gt;"")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78:E79 F79:F80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78">
    <cfRule type="expression" dxfId="16" priority="15" stopIfTrue="1">
      <formula>$C78=""</formula>
    </cfRule>
    <cfRule type="expression" dxfId="15" priority="16" stopIfTrue="1">
      <formula>$D78&lt;&gt;""</formula>
    </cfRule>
  </conditionalFormatting>
  <conditionalFormatting sqref="F78">
    <cfRule type="expression" dxfId="14" priority="11" stopIfTrue="1">
      <formula>$C78=""</formula>
    </cfRule>
    <cfRule type="expression" dxfId="13" priority="12" stopIfTrue="1">
      <formula>$D78&lt;&gt;""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A81 A84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33"/>
  <sheetViews>
    <sheetView view="pageBreakPreview" topLeftCell="A4" zoomScaleNormal="100" zoomScaleSheetLayoutView="100" workbookViewId="0">
      <selection activeCell="V11" sqref="V11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44" t="s">
        <v>223</v>
      </c>
      <c r="K1" s="244"/>
      <c r="L1" s="244"/>
    </row>
    <row r="2" spans="1:53" ht="79.5" customHeight="1" x14ac:dyDescent="0.35">
      <c r="A2" s="254" t="s">
        <v>224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5"/>
      <c r="N2" s="255"/>
      <c r="O2" s="255"/>
      <c r="P2" s="255"/>
      <c r="Q2" s="255"/>
      <c r="R2" s="255"/>
      <c r="S2" s="255"/>
      <c r="T2" s="255"/>
    </row>
    <row r="3" spans="1:53" ht="15.75" x14ac:dyDescent="0.25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125"/>
      <c r="L3" s="124" t="s">
        <v>182</v>
      </c>
    </row>
    <row r="4" spans="1:53" ht="15.75" x14ac:dyDescent="0.2">
      <c r="A4" s="252" t="s">
        <v>9</v>
      </c>
      <c r="B4" s="252" t="s">
        <v>178</v>
      </c>
      <c r="C4" s="252"/>
      <c r="D4" s="252"/>
      <c r="E4" s="252"/>
      <c r="F4" s="252" t="s">
        <v>11</v>
      </c>
      <c r="G4" s="252" t="s">
        <v>10</v>
      </c>
      <c r="H4" s="252" t="s">
        <v>177</v>
      </c>
      <c r="I4" s="252" t="s">
        <v>18</v>
      </c>
      <c r="J4" s="252" t="s">
        <v>61</v>
      </c>
      <c r="K4" s="252"/>
      <c r="L4" s="252"/>
    </row>
    <row r="5" spans="1:53" ht="19.899999999999999" customHeight="1" x14ac:dyDescent="0.2">
      <c r="A5" s="252" t="s">
        <v>180</v>
      </c>
      <c r="B5" s="252" t="s">
        <v>180</v>
      </c>
      <c r="C5" s="252"/>
      <c r="D5" s="252"/>
      <c r="E5" s="252"/>
      <c r="F5" s="252" t="s">
        <v>180</v>
      </c>
      <c r="G5" s="252" t="s">
        <v>180</v>
      </c>
      <c r="H5" s="252" t="s">
        <v>180</v>
      </c>
      <c r="I5" s="252" t="s">
        <v>180</v>
      </c>
      <c r="J5" s="243" t="s">
        <v>176</v>
      </c>
      <c r="K5" s="243" t="s">
        <v>187</v>
      </c>
      <c r="L5" s="243" t="s">
        <v>214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J36+J73+J15+J29+J22+W1+J8</f>
        <v>1689.61</v>
      </c>
      <c r="K7" s="156">
        <f>K36+K73+K15+K29+K22+X1+K8</f>
        <v>1375.9</v>
      </c>
      <c r="L7" s="156">
        <f t="shared" ref="L7" si="0">L36+L73+L15+L29+L22+Y1+L8</f>
        <v>1389.6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208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1">J9</f>
        <v>2</v>
      </c>
      <c r="K8" s="228">
        <f t="shared" ref="K8:L13" si="2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206</v>
      </c>
      <c r="B9" s="220" t="s">
        <v>41</v>
      </c>
      <c r="C9" s="218" t="s">
        <v>170</v>
      </c>
      <c r="D9" s="218" t="s">
        <v>32</v>
      </c>
      <c r="E9" s="219" t="s">
        <v>207</v>
      </c>
      <c r="F9" s="65"/>
      <c r="G9" s="65"/>
      <c r="H9" s="65"/>
      <c r="I9" s="153"/>
      <c r="J9" s="228">
        <f t="shared" si="1"/>
        <v>2</v>
      </c>
      <c r="K9" s="228">
        <f t="shared" si="2"/>
        <v>2</v>
      </c>
      <c r="L9" s="228">
        <f t="shared" si="2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170</v>
      </c>
      <c r="D10" s="218" t="s">
        <v>32</v>
      </c>
      <c r="E10" s="219" t="s">
        <v>207</v>
      </c>
      <c r="F10" s="65" t="s">
        <v>96</v>
      </c>
      <c r="G10" s="65"/>
      <c r="H10" s="65"/>
      <c r="I10" s="153"/>
      <c r="J10" s="228">
        <f t="shared" si="1"/>
        <v>2</v>
      </c>
      <c r="K10" s="228">
        <f t="shared" si="2"/>
        <v>2</v>
      </c>
      <c r="L10" s="228">
        <f t="shared" si="2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170</v>
      </c>
      <c r="D11" s="218" t="s">
        <v>32</v>
      </c>
      <c r="E11" s="219" t="s">
        <v>207</v>
      </c>
      <c r="F11" s="65" t="s">
        <v>97</v>
      </c>
      <c r="G11" s="65"/>
      <c r="H11" s="65"/>
      <c r="I11" s="153"/>
      <c r="J11" s="228">
        <f t="shared" si="1"/>
        <v>2</v>
      </c>
      <c r="K11" s="228">
        <f t="shared" si="2"/>
        <v>2</v>
      </c>
      <c r="L11" s="228">
        <f t="shared" si="2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170</v>
      </c>
      <c r="D12" s="218" t="s">
        <v>32</v>
      </c>
      <c r="E12" s="219" t="s">
        <v>207</v>
      </c>
      <c r="F12" s="65" t="s">
        <v>97</v>
      </c>
      <c r="G12" s="65" t="s">
        <v>13</v>
      </c>
      <c r="H12" s="65"/>
      <c r="I12" s="153"/>
      <c r="J12" s="228">
        <f t="shared" si="1"/>
        <v>2</v>
      </c>
      <c r="K12" s="228">
        <f t="shared" si="2"/>
        <v>2</v>
      </c>
      <c r="L12" s="228">
        <f t="shared" si="2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194</v>
      </c>
      <c r="B13" s="220" t="s">
        <v>41</v>
      </c>
      <c r="C13" s="218" t="s">
        <v>170</v>
      </c>
      <c r="D13" s="218" t="s">
        <v>32</v>
      </c>
      <c r="E13" s="219" t="s">
        <v>207</v>
      </c>
      <c r="F13" s="65" t="s">
        <v>97</v>
      </c>
      <c r="G13" s="65" t="s">
        <v>13</v>
      </c>
      <c r="H13" s="65" t="s">
        <v>28</v>
      </c>
      <c r="I13" s="153"/>
      <c r="J13" s="228">
        <f t="shared" si="1"/>
        <v>2</v>
      </c>
      <c r="K13" s="228">
        <f t="shared" si="2"/>
        <v>2</v>
      </c>
      <c r="L13" s="228">
        <f t="shared" si="2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170</v>
      </c>
      <c r="D14" s="153" t="s">
        <v>32</v>
      </c>
      <c r="E14" s="154" t="s">
        <v>207</v>
      </c>
      <c r="F14" s="88" t="s">
        <v>97</v>
      </c>
      <c r="G14" s="88" t="s">
        <v>13</v>
      </c>
      <c r="H14" s="88" t="s">
        <v>28</v>
      </c>
      <c r="I14" s="153" t="s">
        <v>195</v>
      </c>
      <c r="J14" s="229">
        <f>'Прил 2'!J48</f>
        <v>2</v>
      </c>
      <c r="K14" s="229">
        <f>'Прил 2'!K48</f>
        <v>2</v>
      </c>
      <c r="L14" s="229">
        <f>'Прил 2'!L48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198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3">J16</f>
        <v>293.89999999999998</v>
      </c>
      <c r="K15" s="228">
        <f t="shared" ref="K15:L20" si="4">K16</f>
        <v>317.44</v>
      </c>
      <c r="L15" s="228">
        <f t="shared" si="4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225</v>
      </c>
      <c r="B16" s="65" t="s">
        <v>28</v>
      </c>
      <c r="C16" s="65" t="s">
        <v>170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3"/>
        <v>293.89999999999998</v>
      </c>
      <c r="K16" s="228">
        <f t="shared" si="4"/>
        <v>317.44</v>
      </c>
      <c r="L16" s="228">
        <f t="shared" si="4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170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3"/>
        <v>293.89999999999998</v>
      </c>
      <c r="K17" s="228">
        <f t="shared" si="4"/>
        <v>317.44</v>
      </c>
      <c r="L17" s="228">
        <f t="shared" si="4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170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3"/>
        <v>293.89999999999998</v>
      </c>
      <c r="K18" s="228">
        <f t="shared" si="4"/>
        <v>317.44</v>
      </c>
      <c r="L18" s="228">
        <f t="shared" si="4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170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3"/>
        <v>293.89999999999998</v>
      </c>
      <c r="K19" s="228">
        <f t="shared" si="4"/>
        <v>317.44</v>
      </c>
      <c r="L19" s="228">
        <f t="shared" si="4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170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3"/>
        <v>293.89999999999998</v>
      </c>
      <c r="K20" s="228">
        <f t="shared" si="4"/>
        <v>317.44</v>
      </c>
      <c r="L20" s="228">
        <f t="shared" si="4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170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2'!J67</f>
        <v>293.89999999999998</v>
      </c>
      <c r="K21" s="229">
        <f>'Прил 2'!K67</f>
        <v>317.44</v>
      </c>
      <c r="L21" s="229">
        <f>'Прил 2'!L67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205</v>
      </c>
      <c r="B22" s="220" t="s">
        <v>204</v>
      </c>
      <c r="C22" s="218"/>
      <c r="D22" s="218"/>
      <c r="E22" s="219"/>
      <c r="F22" s="65"/>
      <c r="G22" s="65"/>
      <c r="H22" s="65"/>
      <c r="I22" s="218"/>
      <c r="J22" s="228">
        <f t="shared" ref="J22:J27" si="5">J23</f>
        <v>34.799999999999997</v>
      </c>
      <c r="K22" s="228">
        <f t="shared" ref="K22:L27" si="6">K23</f>
        <v>28.56</v>
      </c>
      <c r="L22" s="228">
        <f t="shared" si="6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225</v>
      </c>
      <c r="B23" s="220" t="s">
        <v>204</v>
      </c>
      <c r="C23" s="218" t="s">
        <v>170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5"/>
        <v>34.799999999999997</v>
      </c>
      <c r="K23" s="228">
        <f t="shared" si="6"/>
        <v>28.56</v>
      </c>
      <c r="L23" s="228">
        <f t="shared" si="6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204</v>
      </c>
      <c r="C24" s="218" t="s">
        <v>170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5"/>
        <v>34.799999999999997</v>
      </c>
      <c r="K24" s="228">
        <f t="shared" si="6"/>
        <v>28.56</v>
      </c>
      <c r="L24" s="228">
        <f t="shared" si="6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204</v>
      </c>
      <c r="C25" s="218" t="s">
        <v>170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5"/>
        <v>34.799999999999997</v>
      </c>
      <c r="K25" s="228">
        <f t="shared" si="6"/>
        <v>28.56</v>
      </c>
      <c r="L25" s="228">
        <f t="shared" si="6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204</v>
      </c>
      <c r="C26" s="218" t="s">
        <v>170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5"/>
        <v>34.799999999999997</v>
      </c>
      <c r="K26" s="228">
        <f t="shared" si="6"/>
        <v>28.56</v>
      </c>
      <c r="L26" s="228">
        <f t="shared" si="6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204</v>
      </c>
      <c r="C27" s="218" t="s">
        <v>170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5"/>
        <v>34.799999999999997</v>
      </c>
      <c r="K27" s="228">
        <f t="shared" si="6"/>
        <v>28.56</v>
      </c>
      <c r="L27" s="228">
        <f t="shared" si="6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204</v>
      </c>
      <c r="C28" s="153" t="s">
        <v>170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195</v>
      </c>
      <c r="J28" s="229">
        <f>'Прил 2'!J71</f>
        <v>34.799999999999997</v>
      </c>
      <c r="K28" s="229">
        <f>'Прил 2'!K71</f>
        <v>28.56</v>
      </c>
      <c r="L28" s="229">
        <f>'Прил 2'!L71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202</v>
      </c>
      <c r="B29" s="5" t="s">
        <v>199</v>
      </c>
      <c r="C29" s="65"/>
      <c r="D29" s="65"/>
      <c r="E29" s="65"/>
      <c r="F29" s="84"/>
      <c r="G29" s="88"/>
      <c r="H29" s="88"/>
      <c r="I29" s="88"/>
      <c r="J29" s="228">
        <f t="shared" ref="J29:J34" si="7">J30</f>
        <v>0.5</v>
      </c>
      <c r="K29" s="228">
        <f t="shared" ref="K29:L34" si="8">K30</f>
        <v>0</v>
      </c>
      <c r="L29" s="228">
        <f t="shared" si="8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200</v>
      </c>
      <c r="B30" s="5" t="s">
        <v>199</v>
      </c>
      <c r="C30" s="65" t="s">
        <v>170</v>
      </c>
      <c r="D30" s="65" t="s">
        <v>170</v>
      </c>
      <c r="E30" s="65" t="s">
        <v>201</v>
      </c>
      <c r="F30" s="84"/>
      <c r="G30" s="88"/>
      <c r="H30" s="88"/>
      <c r="I30" s="88"/>
      <c r="J30" s="228">
        <f t="shared" si="7"/>
        <v>0.5</v>
      </c>
      <c r="K30" s="228">
        <f t="shared" si="8"/>
        <v>0</v>
      </c>
      <c r="L30" s="228">
        <f t="shared" si="8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199</v>
      </c>
      <c r="C31" s="5" t="s">
        <v>170</v>
      </c>
      <c r="D31" s="5" t="s">
        <v>32</v>
      </c>
      <c r="E31" s="5" t="s">
        <v>201</v>
      </c>
      <c r="F31" s="5" t="s">
        <v>96</v>
      </c>
      <c r="G31" s="88"/>
      <c r="H31" s="88"/>
      <c r="I31" s="88"/>
      <c r="J31" s="228">
        <f t="shared" si="7"/>
        <v>0.5</v>
      </c>
      <c r="K31" s="228">
        <f t="shared" si="8"/>
        <v>0</v>
      </c>
      <c r="L31" s="228">
        <f t="shared" si="8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199</v>
      </c>
      <c r="C32" s="5" t="s">
        <v>170</v>
      </c>
      <c r="D32" s="5" t="s">
        <v>32</v>
      </c>
      <c r="E32" s="5" t="s">
        <v>201</v>
      </c>
      <c r="F32" s="5" t="s">
        <v>97</v>
      </c>
      <c r="G32" s="88"/>
      <c r="H32" s="88"/>
      <c r="I32" s="88"/>
      <c r="J32" s="228">
        <f t="shared" si="7"/>
        <v>0.5</v>
      </c>
      <c r="K32" s="228">
        <f t="shared" si="8"/>
        <v>0</v>
      </c>
      <c r="L32" s="228">
        <f t="shared" si="8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199</v>
      </c>
      <c r="C33" s="5" t="s">
        <v>170</v>
      </c>
      <c r="D33" s="5" t="s">
        <v>32</v>
      </c>
      <c r="E33" s="5" t="s">
        <v>201</v>
      </c>
      <c r="F33" s="5" t="s">
        <v>97</v>
      </c>
      <c r="G33" s="65" t="s">
        <v>13</v>
      </c>
      <c r="H33" s="88"/>
      <c r="I33" s="88"/>
      <c r="J33" s="228">
        <f t="shared" si="7"/>
        <v>0.5</v>
      </c>
      <c r="K33" s="228">
        <f t="shared" si="8"/>
        <v>0</v>
      </c>
      <c r="L33" s="228">
        <f t="shared" si="8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194</v>
      </c>
      <c r="B34" s="5" t="s">
        <v>199</v>
      </c>
      <c r="C34" s="5" t="s">
        <v>170</v>
      </c>
      <c r="D34" s="5" t="s">
        <v>32</v>
      </c>
      <c r="E34" s="5" t="s">
        <v>201</v>
      </c>
      <c r="F34" s="5" t="s">
        <v>97</v>
      </c>
      <c r="G34" s="65" t="s">
        <v>13</v>
      </c>
      <c r="H34" s="65" t="s">
        <v>28</v>
      </c>
      <c r="I34" s="88"/>
      <c r="J34" s="228">
        <f t="shared" si="7"/>
        <v>0.5</v>
      </c>
      <c r="K34" s="228">
        <f t="shared" si="8"/>
        <v>0</v>
      </c>
      <c r="L34" s="228">
        <f t="shared" si="8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199</v>
      </c>
      <c r="C35" s="74" t="s">
        <v>170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2'!J52</f>
        <v>0.5</v>
      </c>
      <c r="K35" s="229">
        <f>'Прил 2'!K52</f>
        <v>0</v>
      </c>
      <c r="L35" s="229">
        <f>'Прил 2'!L52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136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1125.51</v>
      </c>
      <c r="K36" s="101">
        <f>K37+K50</f>
        <v>836.6</v>
      </c>
      <c r="L36" s="101">
        <f>L37+L50</f>
        <v>836.6</v>
      </c>
      <c r="M36" s="63"/>
      <c r="N36" s="63"/>
      <c r="O36" s="63"/>
    </row>
    <row r="37" spans="1:53" ht="15.75" x14ac:dyDescent="0.25">
      <c r="A37" s="111" t="s">
        <v>131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481.3</v>
      </c>
      <c r="K37" s="101">
        <f t="shared" ref="K37:L37" si="9">K38</f>
        <v>356.6</v>
      </c>
      <c r="L37" s="101">
        <f t="shared" si="9"/>
        <v>356.6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431.3</v>
      </c>
      <c r="K38" s="101">
        <f>K41</f>
        <v>356.6</v>
      </c>
      <c r="L38" s="230">
        <f>L41</f>
        <v>356.6</v>
      </c>
    </row>
    <row r="39" spans="1:53" ht="78.75" x14ac:dyDescent="0.25">
      <c r="A39" s="100" t="s">
        <v>98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100</v>
      </c>
      <c r="G39" s="65"/>
      <c r="H39" s="65"/>
      <c r="I39" s="65"/>
      <c r="J39" s="101">
        <f>J40</f>
        <v>431.3</v>
      </c>
      <c r="K39" s="101">
        <f t="shared" ref="K39:L39" si="10">K40</f>
        <v>356.6</v>
      </c>
      <c r="L39" s="101">
        <f t="shared" si="10"/>
        <v>356.6</v>
      </c>
    </row>
    <row r="40" spans="1:53" ht="31.5" x14ac:dyDescent="0.25">
      <c r="A40" s="100" t="s">
        <v>99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101</v>
      </c>
      <c r="G40" s="65"/>
      <c r="H40" s="65"/>
      <c r="I40" s="65"/>
      <c r="J40" s="101">
        <f>J41</f>
        <v>431.3</v>
      </c>
      <c r="K40" s="101">
        <f t="shared" ref="K40:L40" si="11">K41</f>
        <v>356.6</v>
      </c>
      <c r="L40" s="101">
        <f t="shared" si="11"/>
        <v>356.6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101</v>
      </c>
      <c r="G41" s="160" t="s">
        <v>13</v>
      </c>
      <c r="H41" s="161"/>
      <c r="I41" s="65"/>
      <c r="J41" s="101">
        <f>J42</f>
        <v>431.3</v>
      </c>
      <c r="K41" s="101">
        <f t="shared" ref="K41:L42" si="12">K42</f>
        <v>356.6</v>
      </c>
      <c r="L41" s="230">
        <f t="shared" si="12"/>
        <v>356.6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101</v>
      </c>
      <c r="G42" s="162" t="s">
        <v>13</v>
      </c>
      <c r="H42" s="163" t="s">
        <v>24</v>
      </c>
      <c r="I42" s="65"/>
      <c r="J42" s="101">
        <f>J43</f>
        <v>431.3</v>
      </c>
      <c r="K42" s="101">
        <f t="shared" si="12"/>
        <v>356.6</v>
      </c>
      <c r="L42" s="230">
        <f t="shared" si="12"/>
        <v>356.6</v>
      </c>
    </row>
    <row r="43" spans="1:53" ht="47.25" x14ac:dyDescent="0.25">
      <c r="A43" s="209" t="s">
        <v>156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101</v>
      </c>
      <c r="G43" s="213" t="s">
        <v>13</v>
      </c>
      <c r="H43" s="214" t="s">
        <v>24</v>
      </c>
      <c r="I43" s="88">
        <v>911</v>
      </c>
      <c r="J43" s="231">
        <f>'Прил 2'!J15</f>
        <v>431.3</v>
      </c>
      <c r="K43" s="231">
        <f>'Прил 2'!K15</f>
        <v>356.6</v>
      </c>
      <c r="L43" s="231">
        <f>'Прил 2'!L15</f>
        <v>356.6</v>
      </c>
    </row>
    <row r="44" spans="1:53" ht="63" x14ac:dyDescent="0.25">
      <c r="A44" s="202" t="s">
        <v>192</v>
      </c>
      <c r="B44" s="64" t="s">
        <v>30</v>
      </c>
      <c r="C44" s="5" t="s">
        <v>20</v>
      </c>
      <c r="D44" s="65" t="s">
        <v>32</v>
      </c>
      <c r="E44" s="66" t="s">
        <v>193</v>
      </c>
      <c r="F44" s="5"/>
      <c r="G44" s="5"/>
      <c r="H44" s="5"/>
      <c r="I44" s="65"/>
      <c r="J44" s="101">
        <f>J45</f>
        <v>50</v>
      </c>
      <c r="K44" s="101">
        <f t="shared" ref="K44:L48" si="13">K45</f>
        <v>0</v>
      </c>
      <c r="L44" s="101">
        <f t="shared" si="13"/>
        <v>0</v>
      </c>
    </row>
    <row r="45" spans="1:53" ht="78.75" x14ac:dyDescent="0.25">
      <c r="A45" s="205" t="s">
        <v>98</v>
      </c>
      <c r="B45" s="64" t="s">
        <v>30</v>
      </c>
      <c r="C45" s="5" t="s">
        <v>20</v>
      </c>
      <c r="D45" s="65" t="s">
        <v>32</v>
      </c>
      <c r="E45" s="66" t="s">
        <v>193</v>
      </c>
      <c r="F45" s="5" t="s">
        <v>100</v>
      </c>
      <c r="G45" s="5"/>
      <c r="H45" s="5"/>
      <c r="I45" s="65"/>
      <c r="J45" s="101">
        <f>J46</f>
        <v>50</v>
      </c>
      <c r="K45" s="101">
        <f t="shared" si="13"/>
        <v>0</v>
      </c>
      <c r="L45" s="101">
        <f t="shared" si="13"/>
        <v>0</v>
      </c>
    </row>
    <row r="46" spans="1:53" ht="31.5" x14ac:dyDescent="0.25">
      <c r="A46" s="205" t="s">
        <v>99</v>
      </c>
      <c r="B46" s="64" t="s">
        <v>30</v>
      </c>
      <c r="C46" s="5" t="s">
        <v>20</v>
      </c>
      <c r="D46" s="65" t="s">
        <v>32</v>
      </c>
      <c r="E46" s="66" t="s">
        <v>193</v>
      </c>
      <c r="F46" s="5" t="s">
        <v>101</v>
      </c>
      <c r="G46" s="5"/>
      <c r="H46" s="5"/>
      <c r="I46" s="65"/>
      <c r="J46" s="101">
        <f>J47</f>
        <v>50</v>
      </c>
      <c r="K46" s="101">
        <f t="shared" si="13"/>
        <v>0</v>
      </c>
      <c r="L46" s="101">
        <f t="shared" si="13"/>
        <v>0</v>
      </c>
    </row>
    <row r="47" spans="1:53" ht="15.75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193</v>
      </c>
      <c r="F47" s="5" t="s">
        <v>101</v>
      </c>
      <c r="G47" s="5" t="s">
        <v>13</v>
      </c>
      <c r="H47" s="5"/>
      <c r="I47" s="65"/>
      <c r="J47" s="101">
        <f>J48</f>
        <v>50</v>
      </c>
      <c r="K47" s="101">
        <f t="shared" si="13"/>
        <v>0</v>
      </c>
      <c r="L47" s="101">
        <f t="shared" si="13"/>
        <v>0</v>
      </c>
    </row>
    <row r="48" spans="1:53" ht="47.25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193</v>
      </c>
      <c r="F48" s="5" t="s">
        <v>101</v>
      </c>
      <c r="G48" s="5" t="s">
        <v>13</v>
      </c>
      <c r="H48" s="5" t="s">
        <v>24</v>
      </c>
      <c r="I48" s="65"/>
      <c r="J48" s="101">
        <f>J49</f>
        <v>50</v>
      </c>
      <c r="K48" s="101">
        <f t="shared" si="13"/>
        <v>0</v>
      </c>
      <c r="L48" s="101">
        <f t="shared" si="13"/>
        <v>0</v>
      </c>
    </row>
    <row r="49" spans="1:53" ht="47.25" x14ac:dyDescent="0.25">
      <c r="A49" s="209" t="s">
        <v>156</v>
      </c>
      <c r="B49" s="81" t="s">
        <v>30</v>
      </c>
      <c r="C49" s="74" t="s">
        <v>20</v>
      </c>
      <c r="D49" s="88" t="s">
        <v>32</v>
      </c>
      <c r="E49" s="80" t="s">
        <v>193</v>
      </c>
      <c r="F49" s="74" t="s">
        <v>101</v>
      </c>
      <c r="G49" s="74" t="s">
        <v>13</v>
      </c>
      <c r="H49" s="74" t="s">
        <v>24</v>
      </c>
      <c r="I49" s="88" t="s">
        <v>195</v>
      </c>
      <c r="J49" s="231">
        <f>'Прил 2'!J18</f>
        <v>50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134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J51+J57+J67+J63</f>
        <v>644.21</v>
      </c>
      <c r="K50" s="101">
        <f t="shared" ref="K50:L50" si="14">K51+K57+K67+K63</f>
        <v>480</v>
      </c>
      <c r="L50" s="101">
        <f t="shared" si="14"/>
        <v>480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413.2</v>
      </c>
      <c r="K51" s="101">
        <f>K54</f>
        <v>300</v>
      </c>
      <c r="L51" s="230">
        <f>L54</f>
        <v>300</v>
      </c>
    </row>
    <row r="52" spans="1:53" ht="84" customHeight="1" x14ac:dyDescent="0.25">
      <c r="A52" s="100" t="s">
        <v>98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100</v>
      </c>
      <c r="G52" s="67"/>
      <c r="H52" s="5"/>
      <c r="I52" s="68"/>
      <c r="J52" s="101">
        <f>J53</f>
        <v>413.2</v>
      </c>
      <c r="K52" s="101">
        <f t="shared" ref="K52:L52" si="15">K53</f>
        <v>300</v>
      </c>
      <c r="L52" s="101">
        <f t="shared" si="15"/>
        <v>300</v>
      </c>
    </row>
    <row r="53" spans="1:53" ht="30.75" customHeight="1" x14ac:dyDescent="0.25">
      <c r="A53" s="100" t="s">
        <v>99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101</v>
      </c>
      <c r="G53" s="67"/>
      <c r="H53" s="5"/>
      <c r="I53" s="68"/>
      <c r="J53" s="101">
        <f>J54</f>
        <v>413.2</v>
      </c>
      <c r="K53" s="101">
        <f t="shared" ref="K53:L53" si="16">K54</f>
        <v>300</v>
      </c>
      <c r="L53" s="101">
        <f t="shared" si="16"/>
        <v>300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101</v>
      </c>
      <c r="G54" s="67" t="s">
        <v>13</v>
      </c>
      <c r="H54" s="5"/>
      <c r="I54" s="68"/>
      <c r="J54" s="101">
        <f>J55</f>
        <v>413.2</v>
      </c>
      <c r="K54" s="101">
        <f t="shared" ref="K54:L55" si="17">K55</f>
        <v>300</v>
      </c>
      <c r="L54" s="230">
        <f t="shared" si="17"/>
        <v>300</v>
      </c>
    </row>
    <row r="55" spans="1:53" ht="63" customHeight="1" x14ac:dyDescent="0.25">
      <c r="A55" s="111" t="s">
        <v>62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101</v>
      </c>
      <c r="G55" s="68" t="s">
        <v>13</v>
      </c>
      <c r="H55" s="65" t="s">
        <v>14</v>
      </c>
      <c r="I55" s="68"/>
      <c r="J55" s="101">
        <f>J56</f>
        <v>413.2</v>
      </c>
      <c r="K55" s="101">
        <f t="shared" si="17"/>
        <v>300</v>
      </c>
      <c r="L55" s="230">
        <f t="shared" si="17"/>
        <v>300</v>
      </c>
    </row>
    <row r="56" spans="1:53" ht="47.25" x14ac:dyDescent="0.25">
      <c r="A56" s="209" t="s">
        <v>156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101</v>
      </c>
      <c r="G56" s="212" t="s">
        <v>13</v>
      </c>
      <c r="H56" s="74" t="s">
        <v>14</v>
      </c>
      <c r="I56" s="88">
        <v>911</v>
      </c>
      <c r="J56" s="231">
        <f>'Прил 2'!J24</f>
        <v>413.2</v>
      </c>
      <c r="K56" s="231">
        <f>'Прил 2'!K24</f>
        <v>300</v>
      </c>
      <c r="L56" s="231">
        <f>'Прил 2'!L24</f>
        <v>300</v>
      </c>
    </row>
    <row r="57" spans="1:53" ht="31.5" x14ac:dyDescent="0.25">
      <c r="A57" s="111" t="s">
        <v>36</v>
      </c>
      <c r="B57" s="68" t="s">
        <v>30</v>
      </c>
      <c r="C57" s="65" t="s">
        <v>21</v>
      </c>
      <c r="D57" s="65" t="s">
        <v>32</v>
      </c>
      <c r="E57" s="90" t="s">
        <v>37</v>
      </c>
      <c r="F57" s="65"/>
      <c r="G57" s="67"/>
      <c r="H57" s="5"/>
      <c r="I57" s="68"/>
      <c r="J57" s="101">
        <f>J60</f>
        <v>160</v>
      </c>
      <c r="K57" s="101">
        <f t="shared" ref="K57:L57" si="18">K60</f>
        <v>150</v>
      </c>
      <c r="L57" s="101">
        <f t="shared" si="18"/>
        <v>150</v>
      </c>
    </row>
    <row r="58" spans="1:53" ht="31.5" x14ac:dyDescent="0.25">
      <c r="A58" s="70" t="s">
        <v>94</v>
      </c>
      <c r="B58" s="64" t="s">
        <v>30</v>
      </c>
      <c r="C58" s="65" t="s">
        <v>21</v>
      </c>
      <c r="D58" s="65" t="s">
        <v>32</v>
      </c>
      <c r="E58" s="90" t="s">
        <v>37</v>
      </c>
      <c r="F58" s="65" t="s">
        <v>96</v>
      </c>
      <c r="G58" s="67"/>
      <c r="H58" s="5"/>
      <c r="I58" s="68"/>
      <c r="J58" s="101">
        <f>J59</f>
        <v>160</v>
      </c>
      <c r="K58" s="101">
        <f t="shared" ref="K58:L58" si="19">K59</f>
        <v>150</v>
      </c>
      <c r="L58" s="101">
        <f t="shared" si="19"/>
        <v>150</v>
      </c>
    </row>
    <row r="59" spans="1:53" ht="47.25" x14ac:dyDescent="0.25">
      <c r="A59" s="70" t="s">
        <v>95</v>
      </c>
      <c r="B59" s="64" t="s">
        <v>30</v>
      </c>
      <c r="C59" s="65" t="s">
        <v>21</v>
      </c>
      <c r="D59" s="65" t="s">
        <v>32</v>
      </c>
      <c r="E59" s="90" t="s">
        <v>37</v>
      </c>
      <c r="F59" s="65" t="s">
        <v>97</v>
      </c>
      <c r="G59" s="67"/>
      <c r="H59" s="5"/>
      <c r="I59" s="68"/>
      <c r="J59" s="101">
        <f>J60</f>
        <v>160</v>
      </c>
      <c r="K59" s="101">
        <f t="shared" ref="K59:L59" si="20">K60</f>
        <v>150</v>
      </c>
      <c r="L59" s="101">
        <f t="shared" si="20"/>
        <v>150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37</v>
      </c>
      <c r="F60" s="65" t="s">
        <v>97</v>
      </c>
      <c r="G60" s="67" t="s">
        <v>13</v>
      </c>
      <c r="H60" s="5"/>
      <c r="I60" s="68"/>
      <c r="J60" s="101">
        <f>J61</f>
        <v>160</v>
      </c>
      <c r="K60" s="101">
        <f t="shared" ref="K60:L61" si="21">K61</f>
        <v>150</v>
      </c>
      <c r="L60" s="230">
        <f t="shared" si="21"/>
        <v>150</v>
      </c>
    </row>
    <row r="61" spans="1:53" ht="69.75" customHeight="1" x14ac:dyDescent="0.25">
      <c r="A61" s="111" t="s">
        <v>62</v>
      </c>
      <c r="B61" s="64" t="s">
        <v>30</v>
      </c>
      <c r="C61" s="65" t="s">
        <v>21</v>
      </c>
      <c r="D61" s="65" t="s">
        <v>32</v>
      </c>
      <c r="E61" s="90" t="s">
        <v>37</v>
      </c>
      <c r="F61" s="65" t="s">
        <v>97</v>
      </c>
      <c r="G61" s="67" t="s">
        <v>13</v>
      </c>
      <c r="H61" s="5" t="s">
        <v>14</v>
      </c>
      <c r="I61" s="68"/>
      <c r="J61" s="101">
        <f>J62</f>
        <v>160</v>
      </c>
      <c r="K61" s="101">
        <f t="shared" si="21"/>
        <v>150</v>
      </c>
      <c r="L61" s="230">
        <f t="shared" si="21"/>
        <v>150</v>
      </c>
    </row>
    <row r="62" spans="1:53" s="10" customFormat="1" ht="47.25" x14ac:dyDescent="0.25">
      <c r="A62" s="209" t="s">
        <v>156</v>
      </c>
      <c r="B62" s="81" t="s">
        <v>30</v>
      </c>
      <c r="C62" s="88" t="s">
        <v>21</v>
      </c>
      <c r="D62" s="88" t="s">
        <v>32</v>
      </c>
      <c r="E62" s="89" t="s">
        <v>37</v>
      </c>
      <c r="F62" s="88" t="s">
        <v>97</v>
      </c>
      <c r="G62" s="212" t="s">
        <v>13</v>
      </c>
      <c r="H62" s="74" t="s">
        <v>14</v>
      </c>
      <c r="I62" s="216">
        <v>911</v>
      </c>
      <c r="J62" s="231">
        <f>'Прил 2'!J26</f>
        <v>160</v>
      </c>
      <c r="K62" s="231">
        <f>'Прил 2'!K26</f>
        <v>150</v>
      </c>
      <c r="L62" s="231">
        <f>'Прил 2'!L26</f>
        <v>150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ht="47.25" x14ac:dyDescent="0.25">
      <c r="A63" s="70" t="s">
        <v>95</v>
      </c>
      <c r="B63" s="64" t="s">
        <v>30</v>
      </c>
      <c r="C63" s="65" t="s">
        <v>21</v>
      </c>
      <c r="D63" s="65" t="s">
        <v>32</v>
      </c>
      <c r="E63" s="90" t="s">
        <v>37</v>
      </c>
      <c r="F63" s="65" t="s">
        <v>106</v>
      </c>
      <c r="G63" s="67"/>
      <c r="H63" s="5"/>
      <c r="I63" s="68"/>
      <c r="J63" s="101">
        <f>J64</f>
        <v>20</v>
      </c>
      <c r="K63" s="101">
        <f t="shared" ref="K63:L65" si="22">K64</f>
        <v>30</v>
      </c>
      <c r="L63" s="101">
        <f t="shared" ref="L63" si="23">L64</f>
        <v>30</v>
      </c>
    </row>
    <row r="64" spans="1:53" ht="15.75" x14ac:dyDescent="0.25">
      <c r="A64" s="111" t="s">
        <v>12</v>
      </c>
      <c r="B64" s="64" t="s">
        <v>30</v>
      </c>
      <c r="C64" s="65" t="s">
        <v>21</v>
      </c>
      <c r="D64" s="65" t="s">
        <v>32</v>
      </c>
      <c r="E64" s="90" t="s">
        <v>37</v>
      </c>
      <c r="F64" s="65" t="s">
        <v>106</v>
      </c>
      <c r="G64" s="67" t="s">
        <v>13</v>
      </c>
      <c r="H64" s="5"/>
      <c r="I64" s="68"/>
      <c r="J64" s="101">
        <f>J65</f>
        <v>20</v>
      </c>
      <c r="K64" s="101">
        <f t="shared" si="22"/>
        <v>30</v>
      </c>
      <c r="L64" s="230">
        <f t="shared" si="22"/>
        <v>30</v>
      </c>
    </row>
    <row r="65" spans="1:53" ht="69.75" customHeight="1" x14ac:dyDescent="0.25">
      <c r="A65" s="111" t="s">
        <v>62</v>
      </c>
      <c r="B65" s="64" t="s">
        <v>30</v>
      </c>
      <c r="C65" s="65" t="s">
        <v>21</v>
      </c>
      <c r="D65" s="65" t="s">
        <v>32</v>
      </c>
      <c r="E65" s="90" t="s">
        <v>37</v>
      </c>
      <c r="F65" s="65" t="s">
        <v>106</v>
      </c>
      <c r="G65" s="67" t="s">
        <v>13</v>
      </c>
      <c r="H65" s="5" t="s">
        <v>14</v>
      </c>
      <c r="I65" s="68"/>
      <c r="J65" s="25">
        <f>J66</f>
        <v>20</v>
      </c>
      <c r="K65" s="25">
        <f t="shared" si="22"/>
        <v>30</v>
      </c>
      <c r="L65" s="132">
        <f t="shared" si="22"/>
        <v>30</v>
      </c>
    </row>
    <row r="66" spans="1:53" ht="47.25" x14ac:dyDescent="0.25">
      <c r="A66" s="209" t="s">
        <v>156</v>
      </c>
      <c r="B66" s="81" t="s">
        <v>30</v>
      </c>
      <c r="C66" s="88" t="s">
        <v>21</v>
      </c>
      <c r="D66" s="88" t="s">
        <v>32</v>
      </c>
      <c r="E66" s="89" t="s">
        <v>37</v>
      </c>
      <c r="F66" s="88" t="s">
        <v>106</v>
      </c>
      <c r="G66" s="212" t="s">
        <v>13</v>
      </c>
      <c r="H66" s="74" t="s">
        <v>14</v>
      </c>
      <c r="I66" s="216">
        <v>911</v>
      </c>
      <c r="J66" s="77">
        <f>'Прил 2'!J29</f>
        <v>20</v>
      </c>
      <c r="K66" s="77">
        <f>'Прил 2'!K28</f>
        <v>30</v>
      </c>
      <c r="L66" s="77">
        <f>'Прил 2'!L28</f>
        <v>30</v>
      </c>
    </row>
    <row r="67" spans="1:53" ht="63" x14ac:dyDescent="0.25">
      <c r="A67" s="202" t="s">
        <v>192</v>
      </c>
      <c r="B67" s="215" t="s">
        <v>30</v>
      </c>
      <c r="C67" s="203" t="s">
        <v>21</v>
      </c>
      <c r="D67" s="65" t="s">
        <v>32</v>
      </c>
      <c r="E67" s="90" t="s">
        <v>193</v>
      </c>
      <c r="F67" s="65"/>
      <c r="G67" s="67"/>
      <c r="H67" s="5"/>
      <c r="I67" s="68"/>
      <c r="J67" s="25">
        <f>J68</f>
        <v>51.01</v>
      </c>
      <c r="K67" s="25">
        <f t="shared" ref="K67:L71" si="24">K68</f>
        <v>0</v>
      </c>
      <c r="L67" s="25">
        <f t="shared" si="24"/>
        <v>0</v>
      </c>
    </row>
    <row r="68" spans="1:53" ht="78.75" x14ac:dyDescent="0.25">
      <c r="A68" s="205" t="s">
        <v>98</v>
      </c>
      <c r="B68" s="215" t="s">
        <v>30</v>
      </c>
      <c r="C68" s="203" t="s">
        <v>21</v>
      </c>
      <c r="D68" s="65" t="s">
        <v>32</v>
      </c>
      <c r="E68" s="90" t="s">
        <v>193</v>
      </c>
      <c r="F68" s="65" t="s">
        <v>100</v>
      </c>
      <c r="G68" s="67"/>
      <c r="H68" s="5"/>
      <c r="I68" s="68"/>
      <c r="J68" s="25">
        <f>J69</f>
        <v>51.01</v>
      </c>
      <c r="K68" s="25">
        <f t="shared" si="24"/>
        <v>0</v>
      </c>
      <c r="L68" s="25">
        <f t="shared" si="24"/>
        <v>0</v>
      </c>
    </row>
    <row r="69" spans="1:53" ht="31.5" x14ac:dyDescent="0.25">
      <c r="A69" s="205" t="s">
        <v>99</v>
      </c>
      <c r="B69" s="215" t="s">
        <v>30</v>
      </c>
      <c r="C69" s="203" t="s">
        <v>21</v>
      </c>
      <c r="D69" s="65" t="s">
        <v>32</v>
      </c>
      <c r="E69" s="90" t="s">
        <v>193</v>
      </c>
      <c r="F69" s="65" t="s">
        <v>101</v>
      </c>
      <c r="G69" s="67"/>
      <c r="H69" s="5"/>
      <c r="I69" s="68"/>
      <c r="J69" s="25">
        <f>J70</f>
        <v>51.01</v>
      </c>
      <c r="K69" s="25">
        <f t="shared" si="24"/>
        <v>0</v>
      </c>
      <c r="L69" s="25">
        <f t="shared" si="24"/>
        <v>0</v>
      </c>
    </row>
    <row r="70" spans="1:53" ht="15.75" x14ac:dyDescent="0.25">
      <c r="A70" s="211" t="s">
        <v>12</v>
      </c>
      <c r="B70" s="215" t="s">
        <v>30</v>
      </c>
      <c r="C70" s="203" t="s">
        <v>21</v>
      </c>
      <c r="D70" s="65" t="s">
        <v>32</v>
      </c>
      <c r="E70" s="90" t="s">
        <v>193</v>
      </c>
      <c r="F70" s="65" t="s">
        <v>101</v>
      </c>
      <c r="G70" s="67" t="s">
        <v>13</v>
      </c>
      <c r="H70" s="5"/>
      <c r="I70" s="68"/>
      <c r="J70" s="25">
        <f>J71</f>
        <v>51.01</v>
      </c>
      <c r="K70" s="25">
        <f t="shared" si="24"/>
        <v>0</v>
      </c>
      <c r="L70" s="25">
        <f t="shared" si="24"/>
        <v>0</v>
      </c>
    </row>
    <row r="71" spans="1:53" ht="63" x14ac:dyDescent="0.25">
      <c r="A71" s="211" t="s">
        <v>62</v>
      </c>
      <c r="B71" s="215" t="s">
        <v>30</v>
      </c>
      <c r="C71" s="203" t="s">
        <v>21</v>
      </c>
      <c r="D71" s="65" t="s">
        <v>32</v>
      </c>
      <c r="E71" s="90" t="s">
        <v>193</v>
      </c>
      <c r="F71" s="65" t="s">
        <v>101</v>
      </c>
      <c r="G71" s="67" t="s">
        <v>13</v>
      </c>
      <c r="H71" s="5" t="s">
        <v>14</v>
      </c>
      <c r="I71" s="68"/>
      <c r="J71" s="25">
        <f>J72</f>
        <v>51.01</v>
      </c>
      <c r="K71" s="25">
        <f t="shared" si="24"/>
        <v>0</v>
      </c>
      <c r="L71" s="25">
        <f t="shared" si="24"/>
        <v>0</v>
      </c>
    </row>
    <row r="72" spans="1:53" ht="47.25" x14ac:dyDescent="0.25">
      <c r="A72" s="209" t="s">
        <v>156</v>
      </c>
      <c r="B72" s="81" t="s">
        <v>30</v>
      </c>
      <c r="C72" s="88" t="s">
        <v>21</v>
      </c>
      <c r="D72" s="88" t="s">
        <v>32</v>
      </c>
      <c r="E72" s="89" t="s">
        <v>193</v>
      </c>
      <c r="F72" s="88" t="s">
        <v>101</v>
      </c>
      <c r="G72" s="212" t="s">
        <v>13</v>
      </c>
      <c r="H72" s="74" t="s">
        <v>14</v>
      </c>
      <c r="I72" s="216" t="s">
        <v>195</v>
      </c>
      <c r="J72" s="77">
        <f>'Прил 2'!J32</f>
        <v>51.01</v>
      </c>
      <c r="K72" s="77">
        <f>'Прил 2'!K32</f>
        <v>0</v>
      </c>
      <c r="L72" s="77">
        <f>'Прил 2'!L32</f>
        <v>0</v>
      </c>
    </row>
    <row r="73" spans="1:53" ht="63" x14ac:dyDescent="0.25">
      <c r="A73" s="78" t="s">
        <v>162</v>
      </c>
      <c r="B73" s="164">
        <v>89</v>
      </c>
      <c r="C73" s="159"/>
      <c r="D73" s="65"/>
      <c r="E73" s="90"/>
      <c r="F73" s="65"/>
      <c r="G73" s="68"/>
      <c r="H73" s="65"/>
      <c r="I73" s="68"/>
      <c r="J73" s="25">
        <f>J74</f>
        <v>232.9</v>
      </c>
      <c r="K73" s="25">
        <f>K74</f>
        <v>191.29999999999998</v>
      </c>
      <c r="L73" s="25">
        <f t="shared" ref="L73" si="25">L74</f>
        <v>196.6</v>
      </c>
    </row>
    <row r="74" spans="1:53" ht="70.900000000000006" customHeight="1" x14ac:dyDescent="0.25">
      <c r="A74" s="78" t="s">
        <v>163</v>
      </c>
      <c r="B74" s="164">
        <v>89</v>
      </c>
      <c r="C74" s="159" t="s">
        <v>20</v>
      </c>
      <c r="D74" s="65"/>
      <c r="E74" s="90"/>
      <c r="F74" s="65"/>
      <c r="G74" s="68"/>
      <c r="H74" s="65"/>
      <c r="I74" s="68"/>
      <c r="J74" s="25">
        <f>J80+J86+J92+J122+J133+J104+J110+J127+J111+J93</f>
        <v>232.9</v>
      </c>
      <c r="K74" s="25">
        <f>K80+K86+K92+K122+K133+K104+K110+K127+K111+K93</f>
        <v>191.29999999999998</v>
      </c>
      <c r="L74" s="25">
        <f>L80+L86+L92+L122+L133+L104+L110+L127+L111+L93</f>
        <v>196.6</v>
      </c>
    </row>
    <row r="75" spans="1:53" ht="15.75" x14ac:dyDescent="0.25">
      <c r="A75" s="111" t="s">
        <v>56</v>
      </c>
      <c r="B75" s="84">
        <v>89</v>
      </c>
      <c r="C75" s="65">
        <v>1</v>
      </c>
      <c r="D75" s="65" t="s">
        <v>32</v>
      </c>
      <c r="E75" s="90" t="s">
        <v>57</v>
      </c>
      <c r="F75" s="65"/>
      <c r="G75" s="68"/>
      <c r="H75" s="65"/>
      <c r="I75" s="65"/>
      <c r="J75" s="25">
        <f>J78</f>
        <v>86</v>
      </c>
      <c r="K75" s="25">
        <f>K78</f>
        <v>59.674999999999997</v>
      </c>
      <c r="L75" s="132">
        <f>L78</f>
        <v>32.43</v>
      </c>
    </row>
    <row r="76" spans="1:53" ht="31.5" x14ac:dyDescent="0.25">
      <c r="A76" s="78" t="s">
        <v>90</v>
      </c>
      <c r="B76" s="84">
        <v>89</v>
      </c>
      <c r="C76" s="65">
        <v>1</v>
      </c>
      <c r="D76" s="65" t="s">
        <v>32</v>
      </c>
      <c r="E76" s="90" t="s">
        <v>57</v>
      </c>
      <c r="F76" s="65" t="s">
        <v>92</v>
      </c>
      <c r="G76" s="68"/>
      <c r="H76" s="65"/>
      <c r="I76" s="65"/>
      <c r="J76" s="25">
        <f>J77</f>
        <v>86</v>
      </c>
      <c r="K76" s="25">
        <f t="shared" ref="K76:L76" si="26">K77</f>
        <v>59.674999999999997</v>
      </c>
      <c r="L76" s="25">
        <f t="shared" si="26"/>
        <v>32.43</v>
      </c>
    </row>
    <row r="77" spans="1:53" ht="31.5" x14ac:dyDescent="0.25">
      <c r="A77" s="78" t="s">
        <v>91</v>
      </c>
      <c r="B77" s="84">
        <v>89</v>
      </c>
      <c r="C77" s="65">
        <v>1</v>
      </c>
      <c r="D77" s="65" t="s">
        <v>32</v>
      </c>
      <c r="E77" s="90" t="s">
        <v>57</v>
      </c>
      <c r="F77" s="65" t="s">
        <v>93</v>
      </c>
      <c r="G77" s="68"/>
      <c r="H77" s="65"/>
      <c r="I77" s="65"/>
      <c r="J77" s="25">
        <f>J78</f>
        <v>86</v>
      </c>
      <c r="K77" s="25">
        <f t="shared" ref="K77:L77" si="27">K78</f>
        <v>59.674999999999997</v>
      </c>
      <c r="L77" s="25">
        <f t="shared" si="27"/>
        <v>32.43</v>
      </c>
    </row>
    <row r="78" spans="1:53" ht="15.75" x14ac:dyDescent="0.25">
      <c r="A78" s="111" t="s">
        <v>55</v>
      </c>
      <c r="B78" s="84">
        <v>89</v>
      </c>
      <c r="C78" s="65">
        <v>1</v>
      </c>
      <c r="D78" s="65" t="s">
        <v>32</v>
      </c>
      <c r="E78" s="90" t="s">
        <v>57</v>
      </c>
      <c r="F78" s="65" t="s">
        <v>93</v>
      </c>
      <c r="G78" s="68" t="s">
        <v>27</v>
      </c>
      <c r="H78" s="65"/>
      <c r="I78" s="65"/>
      <c r="J78" s="25">
        <f>J79</f>
        <v>86</v>
      </c>
      <c r="K78" s="25">
        <f t="shared" ref="K78:L79" si="28">K79</f>
        <v>59.674999999999997</v>
      </c>
      <c r="L78" s="132">
        <f t="shared" si="28"/>
        <v>32.43</v>
      </c>
    </row>
    <row r="79" spans="1:53" ht="15.75" x14ac:dyDescent="0.25">
      <c r="A79" s="111" t="s">
        <v>23</v>
      </c>
      <c r="B79" s="84">
        <v>89</v>
      </c>
      <c r="C79" s="65">
        <v>1</v>
      </c>
      <c r="D79" s="65" t="s">
        <v>32</v>
      </c>
      <c r="E79" s="90" t="s">
        <v>57</v>
      </c>
      <c r="F79" s="65" t="s">
        <v>93</v>
      </c>
      <c r="G79" s="68" t="s">
        <v>27</v>
      </c>
      <c r="H79" s="65" t="s">
        <v>13</v>
      </c>
      <c r="I79" s="65"/>
      <c r="J79" s="25">
        <f>J80</f>
        <v>86</v>
      </c>
      <c r="K79" s="25">
        <f t="shared" si="28"/>
        <v>59.674999999999997</v>
      </c>
      <c r="L79" s="132">
        <f t="shared" si="28"/>
        <v>32.43</v>
      </c>
    </row>
    <row r="80" spans="1:53" s="10" customFormat="1" ht="52.15" customHeight="1" x14ac:dyDescent="0.25">
      <c r="A80" s="209" t="s">
        <v>156</v>
      </c>
      <c r="B80" s="87">
        <v>89</v>
      </c>
      <c r="C80" s="88">
        <v>1</v>
      </c>
      <c r="D80" s="88" t="s">
        <v>32</v>
      </c>
      <c r="E80" s="89" t="s">
        <v>57</v>
      </c>
      <c r="F80" s="88" t="s">
        <v>93</v>
      </c>
      <c r="G80" s="216" t="s">
        <v>27</v>
      </c>
      <c r="H80" s="88" t="s">
        <v>13</v>
      </c>
      <c r="I80" s="88">
        <v>911</v>
      </c>
      <c r="J80" s="77">
        <f>'Прил 2'!J94</f>
        <v>86</v>
      </c>
      <c r="K80" s="77">
        <f>'Прил 2'!K94</f>
        <v>59.674999999999997</v>
      </c>
      <c r="L80" s="77">
        <f>'Прил 2'!L94</f>
        <v>32.43</v>
      </c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</row>
    <row r="81" spans="1:53" ht="52.9" customHeight="1" x14ac:dyDescent="0.25">
      <c r="A81" s="70" t="s">
        <v>164</v>
      </c>
      <c r="B81" s="64">
        <v>89</v>
      </c>
      <c r="C81" s="65" t="s">
        <v>20</v>
      </c>
      <c r="D81" s="65" t="s">
        <v>32</v>
      </c>
      <c r="E81" s="90" t="s">
        <v>42</v>
      </c>
      <c r="F81" s="65"/>
      <c r="G81" s="68"/>
      <c r="H81" s="65"/>
      <c r="I81" s="68"/>
      <c r="J81" s="25">
        <f>J84</f>
        <v>5</v>
      </c>
      <c r="K81" s="25">
        <f>K84</f>
        <v>5</v>
      </c>
      <c r="L81" s="132">
        <f>L84</f>
        <v>5</v>
      </c>
    </row>
    <row r="82" spans="1:53" s="16" customFormat="1" ht="21.6" customHeight="1" x14ac:dyDescent="0.25">
      <c r="A82" s="69" t="s">
        <v>102</v>
      </c>
      <c r="B82" s="64" t="s">
        <v>44</v>
      </c>
      <c r="C82" s="65" t="s">
        <v>20</v>
      </c>
      <c r="D82" s="65" t="s">
        <v>32</v>
      </c>
      <c r="E82" s="90" t="s">
        <v>42</v>
      </c>
      <c r="F82" s="65" t="s">
        <v>103</v>
      </c>
      <c r="G82" s="68"/>
      <c r="H82" s="65"/>
      <c r="I82" s="68"/>
      <c r="J82" s="25">
        <f>J83</f>
        <v>5</v>
      </c>
      <c r="K82" s="25">
        <f t="shared" ref="K82:L82" si="29">K83</f>
        <v>5</v>
      </c>
      <c r="L82" s="25">
        <f t="shared" si="29"/>
        <v>5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</row>
    <row r="83" spans="1:53" s="16" customFormat="1" ht="22.15" customHeight="1" x14ac:dyDescent="0.25">
      <c r="A83" s="70" t="s">
        <v>43</v>
      </c>
      <c r="B83" s="64" t="s">
        <v>44</v>
      </c>
      <c r="C83" s="65" t="s">
        <v>20</v>
      </c>
      <c r="D83" s="65" t="s">
        <v>32</v>
      </c>
      <c r="E83" s="90" t="s">
        <v>42</v>
      </c>
      <c r="F83" s="65" t="s">
        <v>45</v>
      </c>
      <c r="G83" s="68"/>
      <c r="H83" s="65"/>
      <c r="I83" s="68"/>
      <c r="J83" s="25">
        <f>J84</f>
        <v>5</v>
      </c>
      <c r="K83" s="25">
        <f t="shared" ref="K83:L83" si="30">K84</f>
        <v>5</v>
      </c>
      <c r="L83" s="25">
        <f t="shared" si="30"/>
        <v>5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</row>
    <row r="84" spans="1:53" ht="15.75" x14ac:dyDescent="0.25">
      <c r="A84" s="111" t="s">
        <v>12</v>
      </c>
      <c r="B84" s="64" t="s">
        <v>44</v>
      </c>
      <c r="C84" s="65" t="s">
        <v>20</v>
      </c>
      <c r="D84" s="65" t="s">
        <v>32</v>
      </c>
      <c r="E84" s="90" t="s">
        <v>42</v>
      </c>
      <c r="F84" s="65" t="s">
        <v>45</v>
      </c>
      <c r="G84" s="68" t="s">
        <v>13</v>
      </c>
      <c r="H84" s="65"/>
      <c r="I84" s="68"/>
      <c r="J84" s="25">
        <f>J85</f>
        <v>5</v>
      </c>
      <c r="K84" s="25">
        <f t="shared" ref="K84:L85" si="31">K85</f>
        <v>5</v>
      </c>
      <c r="L84" s="132">
        <f t="shared" si="31"/>
        <v>5</v>
      </c>
    </row>
    <row r="85" spans="1:53" ht="15.75" x14ac:dyDescent="0.25">
      <c r="A85" s="111" t="s">
        <v>63</v>
      </c>
      <c r="B85" s="64" t="s">
        <v>44</v>
      </c>
      <c r="C85" s="65" t="s">
        <v>20</v>
      </c>
      <c r="D85" s="65" t="s">
        <v>32</v>
      </c>
      <c r="E85" s="90" t="s">
        <v>42</v>
      </c>
      <c r="F85" s="65" t="s">
        <v>45</v>
      </c>
      <c r="G85" s="68" t="s">
        <v>13</v>
      </c>
      <c r="H85" s="65" t="s">
        <v>41</v>
      </c>
      <c r="I85" s="65"/>
      <c r="J85" s="25">
        <f>J86</f>
        <v>5</v>
      </c>
      <c r="K85" s="25">
        <f t="shared" si="31"/>
        <v>5</v>
      </c>
      <c r="L85" s="132">
        <f t="shared" si="31"/>
        <v>5</v>
      </c>
    </row>
    <row r="86" spans="1:53" s="10" customFormat="1" ht="47.25" x14ac:dyDescent="0.25">
      <c r="A86" s="209" t="s">
        <v>156</v>
      </c>
      <c r="B86" s="226">
        <v>89</v>
      </c>
      <c r="C86" s="224" t="s">
        <v>20</v>
      </c>
      <c r="D86" s="88" t="s">
        <v>32</v>
      </c>
      <c r="E86" s="89" t="s">
        <v>42</v>
      </c>
      <c r="F86" s="88" t="s">
        <v>45</v>
      </c>
      <c r="G86" s="216" t="s">
        <v>13</v>
      </c>
      <c r="H86" s="88" t="s">
        <v>41</v>
      </c>
      <c r="I86" s="221">
        <v>911</v>
      </c>
      <c r="J86" s="77">
        <f>'Прил 2'!J43</f>
        <v>5</v>
      </c>
      <c r="K86" s="77">
        <f>'Прил 2'!K43</f>
        <v>5</v>
      </c>
      <c r="L86" s="77">
        <f>'Прил 2'!L43</f>
        <v>5</v>
      </c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225"/>
      <c r="AF86" s="225"/>
      <c r="AG86" s="225"/>
      <c r="AH86" s="225"/>
      <c r="AI86" s="225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</row>
    <row r="87" spans="1:53" ht="15.75" x14ac:dyDescent="0.25">
      <c r="A87" s="111" t="s">
        <v>59</v>
      </c>
      <c r="B87" s="84">
        <v>89</v>
      </c>
      <c r="C87" s="65">
        <v>1</v>
      </c>
      <c r="D87" s="65" t="s">
        <v>32</v>
      </c>
      <c r="E87" s="90">
        <v>41240</v>
      </c>
      <c r="F87" s="65"/>
      <c r="G87" s="68"/>
      <c r="H87" s="65"/>
      <c r="I87" s="65"/>
      <c r="J87" s="25">
        <f>J90</f>
        <v>1.5</v>
      </c>
      <c r="K87" s="25">
        <f>K90</f>
        <v>1.5</v>
      </c>
      <c r="L87" s="132">
        <f>L90</f>
        <v>1.5</v>
      </c>
    </row>
    <row r="88" spans="1:53" ht="31.5" x14ac:dyDescent="0.25">
      <c r="A88" s="70" t="s">
        <v>87</v>
      </c>
      <c r="B88" s="84">
        <v>89</v>
      </c>
      <c r="C88" s="65">
        <v>1</v>
      </c>
      <c r="D88" s="65" t="s">
        <v>32</v>
      </c>
      <c r="E88" s="90" t="s">
        <v>64</v>
      </c>
      <c r="F88" s="65" t="s">
        <v>88</v>
      </c>
      <c r="G88" s="68"/>
      <c r="H88" s="65"/>
      <c r="I88" s="65"/>
      <c r="J88" s="25">
        <f>J89</f>
        <v>1.5</v>
      </c>
      <c r="K88" s="25">
        <f t="shared" ref="K88:L88" si="32">K89</f>
        <v>1.5</v>
      </c>
      <c r="L88" s="25">
        <f t="shared" si="32"/>
        <v>1.5</v>
      </c>
    </row>
    <row r="89" spans="1:53" ht="15.75" x14ac:dyDescent="0.25">
      <c r="A89" s="69" t="s">
        <v>60</v>
      </c>
      <c r="B89" s="84">
        <v>89</v>
      </c>
      <c r="C89" s="65">
        <v>1</v>
      </c>
      <c r="D89" s="65" t="s">
        <v>32</v>
      </c>
      <c r="E89" s="90" t="s">
        <v>64</v>
      </c>
      <c r="F89" s="65" t="s">
        <v>153</v>
      </c>
      <c r="G89" s="68"/>
      <c r="H89" s="65"/>
      <c r="I89" s="65"/>
      <c r="J89" s="25">
        <f>J90</f>
        <v>1.5</v>
      </c>
      <c r="K89" s="25">
        <f t="shared" ref="K89:L89" si="33">K90</f>
        <v>1.5</v>
      </c>
      <c r="L89" s="25">
        <f t="shared" si="33"/>
        <v>1.5</v>
      </c>
    </row>
    <row r="90" spans="1:53" ht="31.5" x14ac:dyDescent="0.25">
      <c r="A90" s="111" t="s">
        <v>15</v>
      </c>
      <c r="B90" s="84">
        <v>89</v>
      </c>
      <c r="C90" s="65">
        <v>1</v>
      </c>
      <c r="D90" s="65" t="s">
        <v>32</v>
      </c>
      <c r="E90" s="90" t="s">
        <v>64</v>
      </c>
      <c r="F90" s="65" t="s">
        <v>153</v>
      </c>
      <c r="G90" s="68" t="s">
        <v>28</v>
      </c>
      <c r="H90" s="65"/>
      <c r="I90" s="65"/>
      <c r="J90" s="25">
        <f>J91</f>
        <v>1.5</v>
      </c>
      <c r="K90" s="25">
        <f t="shared" ref="K90:L91" si="34">K91</f>
        <v>1.5</v>
      </c>
      <c r="L90" s="132">
        <f t="shared" si="34"/>
        <v>1.5</v>
      </c>
    </row>
    <row r="91" spans="1:53" ht="31.5" x14ac:dyDescent="0.25">
      <c r="A91" s="111" t="s">
        <v>58</v>
      </c>
      <c r="B91" s="84">
        <v>89</v>
      </c>
      <c r="C91" s="65">
        <v>1</v>
      </c>
      <c r="D91" s="65" t="s">
        <v>32</v>
      </c>
      <c r="E91" s="90" t="s">
        <v>64</v>
      </c>
      <c r="F91" s="65" t="s">
        <v>153</v>
      </c>
      <c r="G91" s="68" t="s">
        <v>28</v>
      </c>
      <c r="H91" s="65" t="s">
        <v>13</v>
      </c>
      <c r="I91" s="65"/>
      <c r="J91" s="25">
        <f>J92</f>
        <v>1.5</v>
      </c>
      <c r="K91" s="25">
        <f t="shared" si="34"/>
        <v>1.5</v>
      </c>
      <c r="L91" s="132">
        <f t="shared" si="34"/>
        <v>1.5</v>
      </c>
    </row>
    <row r="92" spans="1:53" s="10" customFormat="1" ht="47.25" x14ac:dyDescent="0.25">
      <c r="A92" s="209" t="s">
        <v>156</v>
      </c>
      <c r="B92" s="216">
        <v>89</v>
      </c>
      <c r="C92" s="88">
        <v>1</v>
      </c>
      <c r="D92" s="88" t="s">
        <v>32</v>
      </c>
      <c r="E92" s="89" t="s">
        <v>64</v>
      </c>
      <c r="F92" s="88" t="s">
        <v>153</v>
      </c>
      <c r="G92" s="216" t="s">
        <v>28</v>
      </c>
      <c r="H92" s="88" t="s">
        <v>13</v>
      </c>
      <c r="I92" s="88">
        <v>911</v>
      </c>
      <c r="J92" s="77">
        <f>'Прил 2'!J101</f>
        <v>1.5</v>
      </c>
      <c r="K92" s="77">
        <f>'Прил 2'!K101</f>
        <v>1.5</v>
      </c>
      <c r="L92" s="77">
        <f>'Прил 2'!L101</f>
        <v>1.5</v>
      </c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5"/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</row>
    <row r="93" spans="1:53" ht="15.75" x14ac:dyDescent="0.25">
      <c r="A93" s="69" t="s">
        <v>203</v>
      </c>
      <c r="B93" s="5">
        <v>89</v>
      </c>
      <c r="C93" s="65" t="s">
        <v>20</v>
      </c>
      <c r="D93" s="65" t="s">
        <v>32</v>
      </c>
      <c r="E93" s="65" t="s">
        <v>166</v>
      </c>
      <c r="F93" s="65"/>
      <c r="G93" s="65"/>
      <c r="H93" s="65"/>
      <c r="I93" s="65"/>
      <c r="J93" s="25"/>
      <c r="K93" s="25">
        <f t="shared" ref="K93:L97" si="35">K94</f>
        <v>26.324999999999999</v>
      </c>
      <c r="L93" s="25">
        <f t="shared" si="35"/>
        <v>53.57</v>
      </c>
    </row>
    <row r="94" spans="1:53" ht="15.75" x14ac:dyDescent="0.25">
      <c r="A94" s="69" t="s">
        <v>102</v>
      </c>
      <c r="B94" s="182">
        <v>89</v>
      </c>
      <c r="C94" s="65" t="s">
        <v>20</v>
      </c>
      <c r="D94" s="65" t="s">
        <v>32</v>
      </c>
      <c r="E94" s="65" t="s">
        <v>166</v>
      </c>
      <c r="F94" s="65" t="s">
        <v>103</v>
      </c>
      <c r="G94" s="65"/>
      <c r="H94" s="65"/>
      <c r="I94" s="65"/>
      <c r="J94" s="25"/>
      <c r="K94" s="25">
        <f t="shared" si="35"/>
        <v>26.324999999999999</v>
      </c>
      <c r="L94" s="25">
        <f t="shared" si="35"/>
        <v>53.57</v>
      </c>
    </row>
    <row r="95" spans="1:53" ht="15.75" x14ac:dyDescent="0.25">
      <c r="A95" s="69" t="s">
        <v>43</v>
      </c>
      <c r="B95" s="182">
        <v>89</v>
      </c>
      <c r="C95" s="65" t="s">
        <v>20</v>
      </c>
      <c r="D95" s="65" t="s">
        <v>32</v>
      </c>
      <c r="E95" s="65" t="s">
        <v>166</v>
      </c>
      <c r="F95" s="65" t="s">
        <v>45</v>
      </c>
      <c r="G95" s="65"/>
      <c r="H95" s="65"/>
      <c r="I95" s="65"/>
      <c r="J95" s="25"/>
      <c r="K95" s="25">
        <f t="shared" si="35"/>
        <v>26.324999999999999</v>
      </c>
      <c r="L95" s="25">
        <f t="shared" si="35"/>
        <v>53.57</v>
      </c>
    </row>
    <row r="96" spans="1:53" ht="15.75" x14ac:dyDescent="0.25">
      <c r="A96" s="69" t="s">
        <v>203</v>
      </c>
      <c r="B96" s="182">
        <v>89</v>
      </c>
      <c r="C96" s="65" t="s">
        <v>20</v>
      </c>
      <c r="D96" s="65" t="s">
        <v>32</v>
      </c>
      <c r="E96" s="65" t="s">
        <v>166</v>
      </c>
      <c r="F96" s="65" t="s">
        <v>45</v>
      </c>
      <c r="G96" s="65" t="s">
        <v>165</v>
      </c>
      <c r="H96" s="65"/>
      <c r="I96" s="65"/>
      <c r="J96" s="25"/>
      <c r="K96" s="25">
        <f t="shared" si="35"/>
        <v>26.324999999999999</v>
      </c>
      <c r="L96" s="25">
        <f t="shared" si="35"/>
        <v>53.57</v>
      </c>
    </row>
    <row r="97" spans="1:53" ht="15.75" x14ac:dyDescent="0.25">
      <c r="A97" s="69" t="s">
        <v>203</v>
      </c>
      <c r="B97" s="182">
        <v>89</v>
      </c>
      <c r="C97" s="65" t="s">
        <v>20</v>
      </c>
      <c r="D97" s="65" t="s">
        <v>32</v>
      </c>
      <c r="E97" s="65" t="s">
        <v>166</v>
      </c>
      <c r="F97" s="65" t="s">
        <v>45</v>
      </c>
      <c r="G97" s="65" t="s">
        <v>165</v>
      </c>
      <c r="H97" s="65" t="s">
        <v>165</v>
      </c>
      <c r="I97" s="65"/>
      <c r="J97" s="25"/>
      <c r="K97" s="25">
        <f t="shared" si="35"/>
        <v>26.324999999999999</v>
      </c>
      <c r="L97" s="25">
        <f t="shared" si="35"/>
        <v>53.57</v>
      </c>
    </row>
    <row r="98" spans="1:53" ht="47.25" x14ac:dyDescent="0.25">
      <c r="A98" s="209" t="s">
        <v>156</v>
      </c>
      <c r="B98" s="208">
        <v>89</v>
      </c>
      <c r="C98" s="88" t="s">
        <v>20</v>
      </c>
      <c r="D98" s="88" t="s">
        <v>32</v>
      </c>
      <c r="E98" s="88" t="s">
        <v>166</v>
      </c>
      <c r="F98" s="88" t="s">
        <v>45</v>
      </c>
      <c r="G98" s="88" t="s">
        <v>165</v>
      </c>
      <c r="H98" s="88" t="s">
        <v>165</v>
      </c>
      <c r="I98" s="88" t="s">
        <v>195</v>
      </c>
      <c r="J98" s="77"/>
      <c r="K98" s="77">
        <f>'Прил 2'!K108</f>
        <v>26.324999999999999</v>
      </c>
      <c r="L98" s="77">
        <f>'Прил 2'!L108</f>
        <v>53.57</v>
      </c>
    </row>
    <row r="99" spans="1:53" ht="15.75" x14ac:dyDescent="0.25">
      <c r="A99" s="70" t="s">
        <v>54</v>
      </c>
      <c r="B99" s="5" t="s">
        <v>44</v>
      </c>
      <c r="C99" s="72">
        <v>1</v>
      </c>
      <c r="D99" s="65" t="s">
        <v>32</v>
      </c>
      <c r="E99" s="165">
        <v>43010</v>
      </c>
      <c r="F99" s="72"/>
      <c r="G99" s="166"/>
      <c r="H99" s="159"/>
      <c r="I99" s="159"/>
      <c r="J99" s="25">
        <f>J102</f>
        <v>60</v>
      </c>
      <c r="K99" s="25">
        <f>K102</f>
        <v>47.9</v>
      </c>
      <c r="L99" s="132">
        <f>L102</f>
        <v>51.7</v>
      </c>
    </row>
    <row r="100" spans="1:53" ht="31.5" customHeight="1" x14ac:dyDescent="0.25">
      <c r="A100" s="70" t="s">
        <v>95</v>
      </c>
      <c r="B100" s="5" t="s">
        <v>44</v>
      </c>
      <c r="C100" s="72">
        <v>1</v>
      </c>
      <c r="D100" s="65" t="s">
        <v>32</v>
      </c>
      <c r="E100" s="165">
        <v>43010</v>
      </c>
      <c r="F100" s="72">
        <v>200</v>
      </c>
      <c r="G100" s="166"/>
      <c r="H100" s="159"/>
      <c r="I100" s="159"/>
      <c r="J100" s="25">
        <f>J101</f>
        <v>60</v>
      </c>
      <c r="K100" s="25">
        <f t="shared" ref="K100:L100" si="36">K101</f>
        <v>47.9</v>
      </c>
      <c r="L100" s="25">
        <f t="shared" si="36"/>
        <v>51.7</v>
      </c>
    </row>
    <row r="101" spans="1:53" ht="15.75" x14ac:dyDescent="0.25">
      <c r="A101" s="70" t="s">
        <v>38</v>
      </c>
      <c r="B101" s="5" t="s">
        <v>44</v>
      </c>
      <c r="C101" s="72">
        <v>1</v>
      </c>
      <c r="D101" s="65" t="s">
        <v>32</v>
      </c>
      <c r="E101" s="165">
        <v>43010</v>
      </c>
      <c r="F101" s="72">
        <v>240</v>
      </c>
      <c r="G101" s="166"/>
      <c r="H101" s="159"/>
      <c r="I101" s="159"/>
      <c r="J101" s="25">
        <f>J102</f>
        <v>60</v>
      </c>
      <c r="K101" s="25">
        <f t="shared" ref="K101:L101" si="37">K102</f>
        <v>47.9</v>
      </c>
      <c r="L101" s="25">
        <f t="shared" si="37"/>
        <v>51.7</v>
      </c>
    </row>
    <row r="102" spans="1:53" ht="15.75" x14ac:dyDescent="0.25">
      <c r="A102" s="111" t="s">
        <v>52</v>
      </c>
      <c r="B102" s="5" t="s">
        <v>44</v>
      </c>
      <c r="C102" s="72">
        <v>1</v>
      </c>
      <c r="D102" s="65" t="s">
        <v>32</v>
      </c>
      <c r="E102" s="165">
        <v>43010</v>
      </c>
      <c r="F102" s="72">
        <v>240</v>
      </c>
      <c r="G102" s="166" t="s">
        <v>16</v>
      </c>
      <c r="H102" s="159"/>
      <c r="I102" s="159"/>
      <c r="J102" s="25">
        <f>J103</f>
        <v>60</v>
      </c>
      <c r="K102" s="25">
        <f t="shared" ref="K102:L103" si="38">K103</f>
        <v>47.9</v>
      </c>
      <c r="L102" s="132">
        <f t="shared" si="38"/>
        <v>51.7</v>
      </c>
    </row>
    <row r="103" spans="1:53" ht="15.75" x14ac:dyDescent="0.25">
      <c r="A103" s="106" t="s">
        <v>53</v>
      </c>
      <c r="B103" s="5" t="s">
        <v>44</v>
      </c>
      <c r="C103" s="72">
        <v>1</v>
      </c>
      <c r="D103" s="65" t="s">
        <v>32</v>
      </c>
      <c r="E103" s="165">
        <v>43010</v>
      </c>
      <c r="F103" s="72">
        <v>240</v>
      </c>
      <c r="G103" s="166" t="s">
        <v>16</v>
      </c>
      <c r="H103" s="159" t="s">
        <v>25</v>
      </c>
      <c r="I103" s="159"/>
      <c r="J103" s="25">
        <f>J104</f>
        <v>60</v>
      </c>
      <c r="K103" s="25">
        <f t="shared" si="38"/>
        <v>47.9</v>
      </c>
      <c r="L103" s="132">
        <f t="shared" si="38"/>
        <v>51.7</v>
      </c>
    </row>
    <row r="104" spans="1:53" s="10" customFormat="1" ht="47.25" x14ac:dyDescent="0.25">
      <c r="A104" s="209" t="s">
        <v>156</v>
      </c>
      <c r="B104" s="74" t="s">
        <v>44</v>
      </c>
      <c r="C104" s="221">
        <v>1</v>
      </c>
      <c r="D104" s="88" t="s">
        <v>32</v>
      </c>
      <c r="E104" s="222">
        <v>43010</v>
      </c>
      <c r="F104" s="221">
        <v>240</v>
      </c>
      <c r="G104" s="223" t="s">
        <v>16</v>
      </c>
      <c r="H104" s="224" t="s">
        <v>25</v>
      </c>
      <c r="I104" s="224">
        <v>911</v>
      </c>
      <c r="J104" s="77">
        <f>'Прил 2'!J84</f>
        <v>60</v>
      </c>
      <c r="K104" s="77">
        <f>'Прил 2'!K84</f>
        <v>47.9</v>
      </c>
      <c r="L104" s="77">
        <f>'Прил 2'!L84</f>
        <v>51.7</v>
      </c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5"/>
      <c r="AG104" s="225"/>
      <c r="AH104" s="225"/>
      <c r="AI104" s="225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5"/>
      <c r="AV104" s="225"/>
      <c r="AW104" s="225"/>
      <c r="AX104" s="225"/>
      <c r="AY104" s="225"/>
      <c r="AZ104" s="225"/>
      <c r="BA104" s="225"/>
    </row>
    <row r="105" spans="1:53" ht="15.75" x14ac:dyDescent="0.25">
      <c r="A105" s="70" t="s">
        <v>138</v>
      </c>
      <c r="B105" s="5" t="s">
        <v>44</v>
      </c>
      <c r="C105" s="72">
        <v>1</v>
      </c>
      <c r="D105" s="65" t="s">
        <v>32</v>
      </c>
      <c r="E105" s="165">
        <v>43040</v>
      </c>
      <c r="F105" s="72"/>
      <c r="G105" s="167"/>
      <c r="H105" s="159"/>
      <c r="I105" s="159"/>
      <c r="J105" s="25">
        <f>J108</f>
        <v>50</v>
      </c>
      <c r="K105" s="25">
        <f>K108</f>
        <v>20.5</v>
      </c>
      <c r="L105" s="132">
        <f>L108</f>
        <v>22</v>
      </c>
    </row>
    <row r="106" spans="1:53" ht="36" customHeight="1" x14ac:dyDescent="0.25">
      <c r="A106" s="70" t="s">
        <v>95</v>
      </c>
      <c r="B106" s="5" t="s">
        <v>44</v>
      </c>
      <c r="C106" s="72">
        <v>1</v>
      </c>
      <c r="D106" s="65" t="s">
        <v>32</v>
      </c>
      <c r="E106" s="165">
        <v>43040</v>
      </c>
      <c r="F106" s="72">
        <v>200</v>
      </c>
      <c r="G106" s="167"/>
      <c r="H106" s="159"/>
      <c r="I106" s="159"/>
      <c r="J106" s="25">
        <f>J107</f>
        <v>50</v>
      </c>
      <c r="K106" s="25">
        <f t="shared" ref="K106:L106" si="39">K107</f>
        <v>20.5</v>
      </c>
      <c r="L106" s="25">
        <f t="shared" si="39"/>
        <v>22</v>
      </c>
    </row>
    <row r="107" spans="1:53" ht="15.75" x14ac:dyDescent="0.25">
      <c r="A107" s="70" t="s">
        <v>38</v>
      </c>
      <c r="B107" s="5" t="s">
        <v>44</v>
      </c>
      <c r="C107" s="72">
        <v>1</v>
      </c>
      <c r="D107" s="65" t="s">
        <v>32</v>
      </c>
      <c r="E107" s="165">
        <v>43040</v>
      </c>
      <c r="F107" s="72">
        <v>240</v>
      </c>
      <c r="G107" s="167"/>
      <c r="H107" s="159"/>
      <c r="I107" s="159"/>
      <c r="J107" s="25">
        <f>J108</f>
        <v>50</v>
      </c>
      <c r="K107" s="25">
        <f t="shared" ref="K107:L107" si="40">K108</f>
        <v>20.5</v>
      </c>
      <c r="L107" s="25">
        <f t="shared" si="40"/>
        <v>22</v>
      </c>
    </row>
    <row r="108" spans="1:53" ht="15.75" x14ac:dyDescent="0.25">
      <c r="A108" s="111" t="s">
        <v>52</v>
      </c>
      <c r="B108" s="5" t="s">
        <v>44</v>
      </c>
      <c r="C108" s="72">
        <v>1</v>
      </c>
      <c r="D108" s="65" t="s">
        <v>32</v>
      </c>
      <c r="E108" s="165">
        <v>43040</v>
      </c>
      <c r="F108" s="72">
        <v>240</v>
      </c>
      <c r="G108" s="68" t="s">
        <v>16</v>
      </c>
      <c r="H108" s="159"/>
      <c r="I108" s="159"/>
      <c r="J108" s="25">
        <f>J109</f>
        <v>50</v>
      </c>
      <c r="K108" s="25">
        <f t="shared" ref="K108:L109" si="41">K109</f>
        <v>20.5</v>
      </c>
      <c r="L108" s="132">
        <f t="shared" si="41"/>
        <v>22</v>
      </c>
    </row>
    <row r="109" spans="1:53" ht="15.75" x14ac:dyDescent="0.25">
      <c r="A109" s="106" t="s">
        <v>53</v>
      </c>
      <c r="B109" s="5" t="s">
        <v>44</v>
      </c>
      <c r="C109" s="72">
        <v>1</v>
      </c>
      <c r="D109" s="65" t="s">
        <v>32</v>
      </c>
      <c r="E109" s="165">
        <v>43040</v>
      </c>
      <c r="F109" s="72">
        <v>240</v>
      </c>
      <c r="G109" s="68" t="s">
        <v>16</v>
      </c>
      <c r="H109" s="159" t="s">
        <v>25</v>
      </c>
      <c r="I109" s="159"/>
      <c r="J109" s="25">
        <f>J110</f>
        <v>50</v>
      </c>
      <c r="K109" s="25">
        <f t="shared" si="41"/>
        <v>20.5</v>
      </c>
      <c r="L109" s="132">
        <f t="shared" si="41"/>
        <v>22</v>
      </c>
    </row>
    <row r="110" spans="1:53" s="10" customFormat="1" ht="55.5" customHeight="1" x14ac:dyDescent="0.25">
      <c r="A110" s="209" t="s">
        <v>156</v>
      </c>
      <c r="B110" s="74" t="s">
        <v>44</v>
      </c>
      <c r="C110" s="221">
        <v>1</v>
      </c>
      <c r="D110" s="88" t="s">
        <v>32</v>
      </c>
      <c r="E110" s="222">
        <v>43040</v>
      </c>
      <c r="F110" s="221">
        <v>240</v>
      </c>
      <c r="G110" s="216" t="s">
        <v>16</v>
      </c>
      <c r="H110" s="224" t="s">
        <v>25</v>
      </c>
      <c r="I110" s="224">
        <v>911</v>
      </c>
      <c r="J110" s="77">
        <f>'Прил 2'!J87</f>
        <v>50</v>
      </c>
      <c r="K110" s="77">
        <f>'Прил 2'!K87</f>
        <v>20.5</v>
      </c>
      <c r="L110" s="77">
        <f>'Прил 2'!L87</f>
        <v>22</v>
      </c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</row>
    <row r="111" spans="1:53" ht="100.5" customHeight="1" x14ac:dyDescent="0.25">
      <c r="A111" s="106" t="s">
        <v>196</v>
      </c>
      <c r="B111" s="67">
        <v>89</v>
      </c>
      <c r="C111" s="5">
        <v>1</v>
      </c>
      <c r="D111" s="5" t="s">
        <v>32</v>
      </c>
      <c r="E111" s="66" t="s">
        <v>197</v>
      </c>
      <c r="F111" s="5"/>
      <c r="G111" s="68"/>
      <c r="H111" s="65"/>
      <c r="I111" s="65"/>
      <c r="J111" s="25">
        <f>J112</f>
        <v>30</v>
      </c>
      <c r="K111" s="25">
        <f t="shared" ref="K111:L115" si="42">K112</f>
        <v>30</v>
      </c>
      <c r="L111" s="25">
        <f t="shared" si="42"/>
        <v>30</v>
      </c>
    </row>
    <row r="112" spans="1:53" ht="33" customHeight="1" x14ac:dyDescent="0.25">
      <c r="A112" s="70" t="s">
        <v>95</v>
      </c>
      <c r="B112" s="67">
        <v>89</v>
      </c>
      <c r="C112" s="5">
        <v>1</v>
      </c>
      <c r="D112" s="5" t="s">
        <v>32</v>
      </c>
      <c r="E112" s="66" t="s">
        <v>197</v>
      </c>
      <c r="F112" s="5" t="s">
        <v>96</v>
      </c>
      <c r="G112" s="68"/>
      <c r="H112" s="65"/>
      <c r="I112" s="65"/>
      <c r="J112" s="25">
        <f>J113</f>
        <v>30</v>
      </c>
      <c r="K112" s="25">
        <f t="shared" si="42"/>
        <v>30</v>
      </c>
      <c r="L112" s="25">
        <f t="shared" si="42"/>
        <v>30</v>
      </c>
    </row>
    <row r="113" spans="1:53" ht="18.75" customHeight="1" x14ac:dyDescent="0.25">
      <c r="A113" s="70" t="s">
        <v>38</v>
      </c>
      <c r="B113" s="67">
        <v>89</v>
      </c>
      <c r="C113" s="5">
        <v>1</v>
      </c>
      <c r="D113" s="5" t="s">
        <v>32</v>
      </c>
      <c r="E113" s="66" t="s">
        <v>197</v>
      </c>
      <c r="F113" s="5" t="s">
        <v>97</v>
      </c>
      <c r="G113" s="68"/>
      <c r="H113" s="65"/>
      <c r="I113" s="65"/>
      <c r="J113" s="25">
        <f>J114</f>
        <v>30</v>
      </c>
      <c r="K113" s="25">
        <f t="shared" si="42"/>
        <v>30</v>
      </c>
      <c r="L113" s="25">
        <f t="shared" si="42"/>
        <v>30</v>
      </c>
    </row>
    <row r="114" spans="1:53" ht="20.25" customHeight="1" x14ac:dyDescent="0.25">
      <c r="A114" s="111" t="s">
        <v>17</v>
      </c>
      <c r="B114" s="67">
        <v>89</v>
      </c>
      <c r="C114" s="5">
        <v>1</v>
      </c>
      <c r="D114" s="5" t="s">
        <v>32</v>
      </c>
      <c r="E114" s="66" t="s">
        <v>197</v>
      </c>
      <c r="F114" s="5" t="s">
        <v>97</v>
      </c>
      <c r="G114" s="68" t="s">
        <v>16</v>
      </c>
      <c r="H114" s="65"/>
      <c r="I114" s="65"/>
      <c r="J114" s="25">
        <f>J115</f>
        <v>30</v>
      </c>
      <c r="K114" s="25">
        <f t="shared" si="42"/>
        <v>30</v>
      </c>
      <c r="L114" s="25">
        <f t="shared" si="42"/>
        <v>30</v>
      </c>
    </row>
    <row r="115" spans="1:53" ht="20.25" customHeight="1" x14ac:dyDescent="0.25">
      <c r="A115" s="111" t="s">
        <v>52</v>
      </c>
      <c r="B115" s="67">
        <v>89</v>
      </c>
      <c r="C115" s="5">
        <v>1</v>
      </c>
      <c r="D115" s="5" t="s">
        <v>32</v>
      </c>
      <c r="E115" s="66" t="s">
        <v>197</v>
      </c>
      <c r="F115" s="5" t="s">
        <v>97</v>
      </c>
      <c r="G115" s="68" t="s">
        <v>16</v>
      </c>
      <c r="H115" s="65" t="s">
        <v>24</v>
      </c>
      <c r="I115" s="65"/>
      <c r="J115" s="25">
        <f>J116</f>
        <v>30</v>
      </c>
      <c r="K115" s="25">
        <f t="shared" si="42"/>
        <v>30</v>
      </c>
      <c r="L115" s="25">
        <f t="shared" si="42"/>
        <v>30</v>
      </c>
    </row>
    <row r="116" spans="1:53" s="10" customFormat="1" ht="55.5" hidden="1" customHeight="1" x14ac:dyDescent="0.25">
      <c r="A116" s="240" t="s">
        <v>156</v>
      </c>
      <c r="B116" s="212">
        <v>89</v>
      </c>
      <c r="C116" s="74">
        <v>1</v>
      </c>
      <c r="D116" s="74" t="s">
        <v>32</v>
      </c>
      <c r="E116" s="80" t="s">
        <v>197</v>
      </c>
      <c r="F116" s="74" t="s">
        <v>97</v>
      </c>
      <c r="G116" s="216" t="s">
        <v>16</v>
      </c>
      <c r="H116" s="88" t="s">
        <v>24</v>
      </c>
      <c r="I116" s="88">
        <v>911</v>
      </c>
      <c r="J116" s="77">
        <f>'Прил 2'!J78</f>
        <v>30</v>
      </c>
      <c r="K116" s="77">
        <f>'Прил 2'!K78</f>
        <v>30</v>
      </c>
      <c r="L116" s="77">
        <f>'Прил 2'!L78</f>
        <v>30</v>
      </c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25"/>
      <c r="AK116" s="225"/>
      <c r="AL116" s="225"/>
      <c r="AM116" s="225"/>
      <c r="AN116" s="225"/>
      <c r="AO116" s="225"/>
      <c r="AP116" s="225"/>
      <c r="AQ116" s="225"/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</row>
    <row r="117" spans="1:53" ht="48" hidden="1" customHeight="1" x14ac:dyDescent="0.25">
      <c r="A117" s="108" t="s">
        <v>169</v>
      </c>
      <c r="B117" s="164">
        <v>89</v>
      </c>
      <c r="C117" s="159" t="s">
        <v>20</v>
      </c>
      <c r="D117" s="65" t="s">
        <v>32</v>
      </c>
      <c r="E117" s="90" t="s">
        <v>48</v>
      </c>
      <c r="F117" s="65"/>
      <c r="G117" s="68"/>
      <c r="H117" s="65"/>
      <c r="I117" s="72"/>
      <c r="J117" s="25">
        <f>J120+J123</f>
        <v>0</v>
      </c>
      <c r="K117" s="25">
        <f t="shared" ref="K117:L117" si="43">K120+K123</f>
        <v>0</v>
      </c>
      <c r="L117" s="25">
        <f t="shared" si="43"/>
        <v>0</v>
      </c>
    </row>
    <row r="118" spans="1:53" ht="78.75" hidden="1" x14ac:dyDescent="0.25">
      <c r="A118" s="100" t="s">
        <v>98</v>
      </c>
      <c r="B118" s="164">
        <v>89</v>
      </c>
      <c r="C118" s="159" t="s">
        <v>20</v>
      </c>
      <c r="D118" s="65" t="s">
        <v>32</v>
      </c>
      <c r="E118" s="90" t="s">
        <v>48</v>
      </c>
      <c r="F118" s="65" t="s">
        <v>100</v>
      </c>
      <c r="G118" s="68"/>
      <c r="H118" s="65"/>
      <c r="I118" s="72"/>
      <c r="J118" s="25">
        <f>J119</f>
        <v>0</v>
      </c>
      <c r="K118" s="25">
        <f t="shared" ref="K118:L118" si="44">K119</f>
        <v>0</v>
      </c>
      <c r="L118" s="25">
        <f t="shared" si="44"/>
        <v>0</v>
      </c>
    </row>
    <row r="119" spans="1:53" ht="31.5" hidden="1" x14ac:dyDescent="0.25">
      <c r="A119" s="100" t="s">
        <v>99</v>
      </c>
      <c r="B119" s="164">
        <v>89</v>
      </c>
      <c r="C119" s="159" t="s">
        <v>20</v>
      </c>
      <c r="D119" s="65" t="s">
        <v>32</v>
      </c>
      <c r="E119" s="90" t="s">
        <v>48</v>
      </c>
      <c r="F119" s="65" t="s">
        <v>101</v>
      </c>
      <c r="G119" s="68"/>
      <c r="H119" s="65"/>
      <c r="I119" s="72"/>
      <c r="J119" s="25">
        <f>J120</f>
        <v>0</v>
      </c>
      <c r="K119" s="25">
        <f t="shared" ref="K119:L119" si="45">K120</f>
        <v>0</v>
      </c>
      <c r="L119" s="25">
        <f t="shared" si="45"/>
        <v>0</v>
      </c>
    </row>
    <row r="120" spans="1:53" ht="15.75" hidden="1" x14ac:dyDescent="0.25">
      <c r="A120" s="111" t="s">
        <v>46</v>
      </c>
      <c r="B120" s="164">
        <v>89</v>
      </c>
      <c r="C120" s="159" t="s">
        <v>20</v>
      </c>
      <c r="D120" s="65" t="s">
        <v>32</v>
      </c>
      <c r="E120" s="90" t="s">
        <v>48</v>
      </c>
      <c r="F120" s="65" t="s">
        <v>101</v>
      </c>
      <c r="G120" s="68" t="s">
        <v>24</v>
      </c>
      <c r="H120" s="65"/>
      <c r="I120" s="72"/>
      <c r="J120" s="25">
        <f>J121</f>
        <v>0</v>
      </c>
      <c r="K120" s="25">
        <f t="shared" ref="K120:L121" si="46">K121</f>
        <v>0</v>
      </c>
      <c r="L120" s="132">
        <f t="shared" si="46"/>
        <v>0</v>
      </c>
    </row>
    <row r="121" spans="1:53" ht="21.75" hidden="1" customHeight="1" x14ac:dyDescent="0.25">
      <c r="A121" s="111" t="s">
        <v>47</v>
      </c>
      <c r="B121" s="164">
        <v>89</v>
      </c>
      <c r="C121" s="159" t="s">
        <v>20</v>
      </c>
      <c r="D121" s="65" t="s">
        <v>32</v>
      </c>
      <c r="E121" s="90" t="s">
        <v>48</v>
      </c>
      <c r="F121" s="65" t="s">
        <v>101</v>
      </c>
      <c r="G121" s="68" t="s">
        <v>24</v>
      </c>
      <c r="H121" s="65" t="s">
        <v>25</v>
      </c>
      <c r="I121" s="72"/>
      <c r="J121" s="25">
        <f>J122</f>
        <v>0</v>
      </c>
      <c r="K121" s="25">
        <f t="shared" si="46"/>
        <v>0</v>
      </c>
      <c r="L121" s="132">
        <f t="shared" si="46"/>
        <v>0</v>
      </c>
    </row>
    <row r="122" spans="1:53" s="10" customFormat="1" ht="46.5" hidden="1" customHeight="1" x14ac:dyDescent="0.25">
      <c r="A122" s="209" t="s">
        <v>156</v>
      </c>
      <c r="B122" s="216">
        <v>89</v>
      </c>
      <c r="C122" s="88">
        <v>1</v>
      </c>
      <c r="D122" s="88" t="s">
        <v>32</v>
      </c>
      <c r="E122" s="89" t="s">
        <v>48</v>
      </c>
      <c r="F122" s="88" t="s">
        <v>101</v>
      </c>
      <c r="G122" s="216" t="s">
        <v>24</v>
      </c>
      <c r="H122" s="88" t="s">
        <v>25</v>
      </c>
      <c r="I122" s="88">
        <v>911</v>
      </c>
      <c r="J122" s="77">
        <f>'Прил 2'!J59</f>
        <v>0</v>
      </c>
      <c r="K122" s="77">
        <f>'Прил 2'!K59</f>
        <v>0</v>
      </c>
      <c r="L122" s="77">
        <f>'Прил 2'!L59</f>
        <v>0</v>
      </c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25"/>
      <c r="Z122" s="225"/>
      <c r="AA122" s="225"/>
      <c r="AB122" s="225"/>
      <c r="AC122" s="225"/>
      <c r="AD122" s="225"/>
      <c r="AE122" s="225"/>
      <c r="AF122" s="225"/>
      <c r="AG122" s="225"/>
      <c r="AH122" s="225"/>
      <c r="AI122" s="225"/>
      <c r="AJ122" s="225"/>
      <c r="AK122" s="225"/>
      <c r="AL122" s="225"/>
      <c r="AM122" s="225"/>
      <c r="AN122" s="225"/>
      <c r="AO122" s="225"/>
      <c r="AP122" s="225"/>
      <c r="AQ122" s="225"/>
      <c r="AR122" s="225"/>
      <c r="AS122" s="225"/>
      <c r="AT122" s="225"/>
      <c r="AU122" s="225"/>
      <c r="AV122" s="225"/>
      <c r="AW122" s="225"/>
      <c r="AX122" s="225"/>
      <c r="AY122" s="225"/>
      <c r="AZ122" s="225"/>
      <c r="BA122" s="225"/>
    </row>
    <row r="123" spans="1:53" ht="78.75" hidden="1" x14ac:dyDescent="0.25">
      <c r="A123" s="100" t="s">
        <v>98</v>
      </c>
      <c r="B123" s="164">
        <v>89</v>
      </c>
      <c r="C123" s="159" t="s">
        <v>20</v>
      </c>
      <c r="D123" s="65" t="s">
        <v>32</v>
      </c>
      <c r="E123" s="90" t="s">
        <v>48</v>
      </c>
      <c r="F123" s="65" t="s">
        <v>96</v>
      </c>
      <c r="G123" s="68"/>
      <c r="H123" s="65"/>
      <c r="I123" s="72"/>
      <c r="J123" s="25">
        <f>J124</f>
        <v>0</v>
      </c>
      <c r="K123" s="25">
        <f t="shared" ref="K123:L126" si="47">K124</f>
        <v>0</v>
      </c>
      <c r="L123" s="25">
        <f t="shared" ref="L123:L124" si="48">L124</f>
        <v>0</v>
      </c>
    </row>
    <row r="124" spans="1:53" ht="31.5" hidden="1" x14ac:dyDescent="0.25">
      <c r="A124" s="100" t="s">
        <v>99</v>
      </c>
      <c r="B124" s="164">
        <v>89</v>
      </c>
      <c r="C124" s="159" t="s">
        <v>20</v>
      </c>
      <c r="D124" s="65" t="s">
        <v>32</v>
      </c>
      <c r="E124" s="90" t="s">
        <v>48</v>
      </c>
      <c r="F124" s="65" t="s">
        <v>97</v>
      </c>
      <c r="G124" s="68"/>
      <c r="H124" s="65"/>
      <c r="I124" s="72"/>
      <c r="J124" s="25">
        <f>J125</f>
        <v>0</v>
      </c>
      <c r="K124" s="25">
        <f t="shared" si="47"/>
        <v>0</v>
      </c>
      <c r="L124" s="25">
        <f t="shared" si="48"/>
        <v>0</v>
      </c>
    </row>
    <row r="125" spans="1:53" ht="15.75" hidden="1" x14ac:dyDescent="0.25">
      <c r="A125" s="111" t="s">
        <v>46</v>
      </c>
      <c r="B125" s="164">
        <v>89</v>
      </c>
      <c r="C125" s="159" t="s">
        <v>20</v>
      </c>
      <c r="D125" s="65" t="s">
        <v>32</v>
      </c>
      <c r="E125" s="90" t="s">
        <v>48</v>
      </c>
      <c r="F125" s="65" t="s">
        <v>97</v>
      </c>
      <c r="G125" s="68" t="s">
        <v>24</v>
      </c>
      <c r="H125" s="65"/>
      <c r="I125" s="72"/>
      <c r="J125" s="25">
        <f>J126</f>
        <v>0</v>
      </c>
      <c r="K125" s="25">
        <f t="shared" si="47"/>
        <v>0</v>
      </c>
      <c r="L125" s="132">
        <f t="shared" si="47"/>
        <v>0</v>
      </c>
    </row>
    <row r="126" spans="1:53" ht="21.75" hidden="1" customHeight="1" x14ac:dyDescent="0.25">
      <c r="A126" s="111" t="s">
        <v>47</v>
      </c>
      <c r="B126" s="164">
        <v>89</v>
      </c>
      <c r="C126" s="159" t="s">
        <v>20</v>
      </c>
      <c r="D126" s="65" t="s">
        <v>32</v>
      </c>
      <c r="E126" s="90" t="s">
        <v>48</v>
      </c>
      <c r="F126" s="65" t="s">
        <v>97</v>
      </c>
      <c r="G126" s="68" t="s">
        <v>24</v>
      </c>
      <c r="H126" s="65" t="s">
        <v>25</v>
      </c>
      <c r="I126" s="72"/>
      <c r="J126" s="25">
        <f>J127</f>
        <v>0</v>
      </c>
      <c r="K126" s="25">
        <f t="shared" si="47"/>
        <v>0</v>
      </c>
      <c r="L126" s="132">
        <f t="shared" si="47"/>
        <v>0</v>
      </c>
    </row>
    <row r="127" spans="1:53" s="10" customFormat="1" ht="47.25" hidden="1" x14ac:dyDescent="0.25">
      <c r="A127" s="209" t="s">
        <v>156</v>
      </c>
      <c r="B127" s="216">
        <v>89</v>
      </c>
      <c r="C127" s="88">
        <v>1</v>
      </c>
      <c r="D127" s="88" t="s">
        <v>32</v>
      </c>
      <c r="E127" s="89" t="s">
        <v>48</v>
      </c>
      <c r="F127" s="88" t="s">
        <v>97</v>
      </c>
      <c r="G127" s="216" t="s">
        <v>24</v>
      </c>
      <c r="H127" s="88" t="s">
        <v>25</v>
      </c>
      <c r="I127" s="88">
        <v>911</v>
      </c>
      <c r="J127" s="77">
        <f>'Прил 2'!J61</f>
        <v>0</v>
      </c>
      <c r="K127" s="77">
        <f>'Прил 2'!K61</f>
        <v>0</v>
      </c>
      <c r="L127" s="77">
        <f>'Прил 2'!L61</f>
        <v>0</v>
      </c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  <c r="AC127" s="225"/>
      <c r="AD127" s="225"/>
      <c r="AE127" s="225"/>
      <c r="AF127" s="225"/>
      <c r="AG127" s="225"/>
      <c r="AH127" s="225"/>
      <c r="AI127" s="225"/>
      <c r="AJ127" s="225"/>
      <c r="AK127" s="225"/>
      <c r="AL127" s="225"/>
      <c r="AM127" s="225"/>
      <c r="AN127" s="225"/>
      <c r="AO127" s="225"/>
      <c r="AP127" s="225"/>
      <c r="AQ127" s="225"/>
      <c r="AR127" s="225"/>
      <c r="AS127" s="225"/>
      <c r="AT127" s="225"/>
      <c r="AU127" s="225"/>
      <c r="AV127" s="225"/>
      <c r="AW127" s="225"/>
      <c r="AX127" s="225"/>
      <c r="AY127" s="225"/>
      <c r="AZ127" s="225"/>
      <c r="BA127" s="225"/>
    </row>
    <row r="128" spans="1:53" ht="129.75" customHeight="1" x14ac:dyDescent="0.25">
      <c r="A128" s="111" t="s">
        <v>132</v>
      </c>
      <c r="B128" s="64">
        <v>89</v>
      </c>
      <c r="C128" s="65" t="s">
        <v>20</v>
      </c>
      <c r="D128" s="65" t="s">
        <v>32</v>
      </c>
      <c r="E128" s="90" t="s">
        <v>39</v>
      </c>
      <c r="F128" s="65"/>
      <c r="G128" s="68"/>
      <c r="H128" s="65"/>
      <c r="I128" s="68"/>
      <c r="J128" s="25">
        <f>J131</f>
        <v>0.4</v>
      </c>
      <c r="K128" s="25">
        <f>K131</f>
        <v>0.4</v>
      </c>
      <c r="L128" s="132">
        <f>L131</f>
        <v>0.4</v>
      </c>
    </row>
    <row r="129" spans="1:53" ht="35.450000000000003" customHeight="1" x14ac:dyDescent="0.25">
      <c r="A129" s="70" t="s">
        <v>95</v>
      </c>
      <c r="B129" s="164">
        <v>89</v>
      </c>
      <c r="C129" s="65" t="s">
        <v>20</v>
      </c>
      <c r="D129" s="65" t="s">
        <v>32</v>
      </c>
      <c r="E129" s="90" t="s">
        <v>39</v>
      </c>
      <c r="F129" s="65" t="s">
        <v>96</v>
      </c>
      <c r="G129" s="68"/>
      <c r="H129" s="65"/>
      <c r="I129" s="68"/>
      <c r="J129" s="25">
        <f>J130</f>
        <v>0.4</v>
      </c>
      <c r="K129" s="25">
        <f t="shared" ref="K129:L129" si="49">K130</f>
        <v>0.4</v>
      </c>
      <c r="L129" s="25">
        <f t="shared" si="49"/>
        <v>0.4</v>
      </c>
    </row>
    <row r="130" spans="1:53" ht="22.15" customHeight="1" x14ac:dyDescent="0.25">
      <c r="A130" s="70" t="s">
        <v>38</v>
      </c>
      <c r="B130" s="164">
        <v>89</v>
      </c>
      <c r="C130" s="65" t="s">
        <v>20</v>
      </c>
      <c r="D130" s="65" t="s">
        <v>32</v>
      </c>
      <c r="E130" s="90" t="s">
        <v>39</v>
      </c>
      <c r="F130" s="65" t="s">
        <v>97</v>
      </c>
      <c r="G130" s="68"/>
      <c r="H130" s="65"/>
      <c r="I130" s="68"/>
      <c r="J130" s="25">
        <f>J131</f>
        <v>0.4</v>
      </c>
      <c r="K130" s="25">
        <f t="shared" ref="K130:L130" si="50">K131</f>
        <v>0.4</v>
      </c>
      <c r="L130" s="25">
        <f t="shared" si="50"/>
        <v>0.4</v>
      </c>
    </row>
    <row r="131" spans="1:53" ht="15.75" x14ac:dyDescent="0.25">
      <c r="A131" s="111" t="s">
        <v>12</v>
      </c>
      <c r="B131" s="164">
        <v>89</v>
      </c>
      <c r="C131" s="65" t="s">
        <v>20</v>
      </c>
      <c r="D131" s="65" t="s">
        <v>32</v>
      </c>
      <c r="E131" s="90" t="s">
        <v>39</v>
      </c>
      <c r="F131" s="65" t="s">
        <v>97</v>
      </c>
      <c r="G131" s="68" t="s">
        <v>13</v>
      </c>
      <c r="H131" s="65"/>
      <c r="I131" s="68"/>
      <c r="J131" s="25">
        <f>J132</f>
        <v>0.4</v>
      </c>
      <c r="K131" s="25">
        <f t="shared" ref="K131:L132" si="51">K132</f>
        <v>0.4</v>
      </c>
      <c r="L131" s="132">
        <f t="shared" si="51"/>
        <v>0.4</v>
      </c>
    </row>
    <row r="132" spans="1:53" ht="63.75" customHeight="1" x14ac:dyDescent="0.25">
      <c r="A132" s="111" t="s">
        <v>62</v>
      </c>
      <c r="B132" s="164">
        <v>89</v>
      </c>
      <c r="C132" s="65" t="s">
        <v>20</v>
      </c>
      <c r="D132" s="65" t="s">
        <v>32</v>
      </c>
      <c r="E132" s="90" t="s">
        <v>39</v>
      </c>
      <c r="F132" s="65" t="s">
        <v>97</v>
      </c>
      <c r="G132" s="68" t="s">
        <v>13</v>
      </c>
      <c r="H132" s="65" t="s">
        <v>14</v>
      </c>
      <c r="I132" s="68"/>
      <c r="J132" s="25">
        <f>J133</f>
        <v>0.4</v>
      </c>
      <c r="K132" s="25">
        <f t="shared" si="51"/>
        <v>0.4</v>
      </c>
      <c r="L132" s="132">
        <f t="shared" si="51"/>
        <v>0.4</v>
      </c>
    </row>
    <row r="133" spans="1:53" s="10" customFormat="1" ht="47.25" x14ac:dyDescent="0.25">
      <c r="A133" s="209" t="s">
        <v>156</v>
      </c>
      <c r="B133" s="226">
        <v>89</v>
      </c>
      <c r="C133" s="88" t="s">
        <v>20</v>
      </c>
      <c r="D133" s="88" t="s">
        <v>32</v>
      </c>
      <c r="E133" s="89" t="s">
        <v>39</v>
      </c>
      <c r="F133" s="88" t="s">
        <v>97</v>
      </c>
      <c r="G133" s="216" t="s">
        <v>13</v>
      </c>
      <c r="H133" s="88" t="s">
        <v>14</v>
      </c>
      <c r="I133" s="216">
        <v>911</v>
      </c>
      <c r="J133" s="77">
        <f>'Прил 2'!J35</f>
        <v>0.4</v>
      </c>
      <c r="K133" s="77">
        <f>'Прил 2'!K35</f>
        <v>0.4</v>
      </c>
      <c r="L133" s="129">
        <f>'Прил 2'!L35</f>
        <v>0.4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</sheetData>
  <autoFilter ref="A7:L13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2" priority="50" stopIfTrue="1">
      <formula>$D73=""</formula>
    </cfRule>
    <cfRule type="expression" dxfId="1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6" sqref="E6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44" t="s">
        <v>219</v>
      </c>
      <c r="D1" s="244"/>
      <c r="E1" s="244"/>
      <c r="F1" s="7"/>
    </row>
    <row r="2" spans="1:6" ht="68.25" customHeight="1" x14ac:dyDescent="0.25">
      <c r="A2" s="258" t="s">
        <v>220</v>
      </c>
      <c r="B2" s="258"/>
      <c r="C2" s="258"/>
      <c r="D2" s="258"/>
      <c r="E2" s="258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56" t="s">
        <v>115</v>
      </c>
      <c r="B4" s="257" t="s">
        <v>183</v>
      </c>
      <c r="C4" s="256" t="s">
        <v>184</v>
      </c>
      <c r="D4" s="256"/>
      <c r="E4" s="256"/>
    </row>
    <row r="5" spans="1:6" ht="63.75" customHeight="1" x14ac:dyDescent="0.25">
      <c r="A5" s="256"/>
      <c r="B5" s="257"/>
      <c r="C5" s="192" t="s">
        <v>176</v>
      </c>
      <c r="D5" s="192" t="s">
        <v>187</v>
      </c>
      <c r="E5" s="192" t="s">
        <v>214</v>
      </c>
    </row>
    <row r="6" spans="1:6" ht="31.5" x14ac:dyDescent="0.25">
      <c r="A6" s="172" t="s">
        <v>116</v>
      </c>
      <c r="B6" s="185" t="s">
        <v>117</v>
      </c>
      <c r="C6" s="183">
        <f>C7+C10+C14</f>
        <v>-45.089999999999918</v>
      </c>
      <c r="D6" s="183">
        <f t="shared" ref="D6:E6" si="0">D7+D10+D14</f>
        <v>-60.099999999999838</v>
      </c>
      <c r="E6" s="183">
        <f t="shared" si="0"/>
        <v>-75.199999999999918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171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172</v>
      </c>
      <c r="C14" s="32">
        <f>C15+C18</f>
        <v>2.3100000000795262E-3</v>
      </c>
      <c r="D14" s="32">
        <f t="shared" ref="D14:E14" si="3">D15+D18</f>
        <v>2.3080000000163636E-2</v>
      </c>
      <c r="E14" s="32">
        <f t="shared" si="3"/>
        <v>-4.613999999992302E-2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-1734.7</v>
      </c>
      <c r="D15" s="32">
        <f t="shared" si="4"/>
        <v>-1436</v>
      </c>
      <c r="E15" s="32">
        <f t="shared" si="4"/>
        <v>-1464.8</v>
      </c>
    </row>
    <row r="16" spans="1:6" x14ac:dyDescent="0.25">
      <c r="A16" s="33" t="s">
        <v>145</v>
      </c>
      <c r="B16" s="38" t="s">
        <v>124</v>
      </c>
      <c r="C16" s="39">
        <f t="shared" si="4"/>
        <v>-1734.7</v>
      </c>
      <c r="D16" s="39">
        <f t="shared" si="4"/>
        <v>-1436</v>
      </c>
      <c r="E16" s="39">
        <f t="shared" si="4"/>
        <v>-1464.8</v>
      </c>
    </row>
    <row r="17" spans="1:9" ht="31.5" x14ac:dyDescent="0.25">
      <c r="A17" s="33" t="s">
        <v>146</v>
      </c>
      <c r="B17" s="184" t="s">
        <v>173</v>
      </c>
      <c r="C17" s="39">
        <f>-'Прил 1'!C7-C9</f>
        <v>-1734.7</v>
      </c>
      <c r="D17" s="39">
        <f>-'Прил 1'!D7-D9</f>
        <v>-1436</v>
      </c>
      <c r="E17" s="39">
        <f>-'Прил 1'!E7-E9</f>
        <v>-1464.8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1734.7023100000001</v>
      </c>
      <c r="D18" s="32">
        <f t="shared" ref="C18:E19" si="5">SUM(D19)</f>
        <v>1436.0230800000002</v>
      </c>
      <c r="E18" s="32">
        <f t="shared" si="5"/>
        <v>1464.75386</v>
      </c>
    </row>
    <row r="19" spans="1:9" x14ac:dyDescent="0.25">
      <c r="A19" s="41" t="s">
        <v>148</v>
      </c>
      <c r="B19" s="42" t="s">
        <v>126</v>
      </c>
      <c r="C19" s="39">
        <f t="shared" si="5"/>
        <v>1734.7023100000001</v>
      </c>
      <c r="D19" s="39">
        <f t="shared" si="5"/>
        <v>1436.0230800000002</v>
      </c>
      <c r="E19" s="39">
        <f t="shared" si="5"/>
        <v>1464.75386</v>
      </c>
    </row>
    <row r="20" spans="1:9" ht="31.5" x14ac:dyDescent="0.25">
      <c r="A20" s="43" t="s">
        <v>149</v>
      </c>
      <c r="B20" s="44" t="s">
        <v>174</v>
      </c>
      <c r="C20" s="39">
        <f>'Прил 2'!J7-C13</f>
        <v>1734.7023100000001</v>
      </c>
      <c r="D20" s="39">
        <f>'Прил 2'!K7-D13</f>
        <v>1436.0230800000002</v>
      </c>
      <c r="E20" s="39">
        <f>'Прил 2'!L7-E13</f>
        <v>1464.75386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E16" sqref="E16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44" t="s">
        <v>215</v>
      </c>
      <c r="D1" s="244"/>
      <c r="E1" s="244"/>
    </row>
    <row r="2" spans="1:5" x14ac:dyDescent="0.25">
      <c r="A2" s="259" t="s">
        <v>216</v>
      </c>
      <c r="B2" s="259"/>
      <c r="C2" s="259"/>
      <c r="D2" s="259"/>
      <c r="E2" s="259"/>
    </row>
    <row r="3" spans="1:5" x14ac:dyDescent="0.25">
      <c r="A3" s="259"/>
      <c r="B3" s="259"/>
      <c r="C3" s="259"/>
      <c r="D3" s="259"/>
      <c r="E3" s="259"/>
    </row>
    <row r="4" spans="1:5" ht="53.25" customHeight="1" x14ac:dyDescent="0.25">
      <c r="A4" s="259"/>
      <c r="B4" s="259"/>
      <c r="C4" s="259"/>
      <c r="D4" s="259"/>
      <c r="E4" s="259"/>
    </row>
    <row r="5" spans="1:5" x14ac:dyDescent="0.25">
      <c r="A5" s="260" t="s">
        <v>108</v>
      </c>
      <c r="B5" s="260" t="s">
        <v>185</v>
      </c>
      <c r="C5" s="262" t="s">
        <v>186</v>
      </c>
      <c r="D5" s="263"/>
      <c r="E5" s="264"/>
    </row>
    <row r="6" spans="1:5" x14ac:dyDescent="0.25">
      <c r="A6" s="261"/>
      <c r="B6" s="261"/>
      <c r="C6" s="193" t="s">
        <v>176</v>
      </c>
      <c r="D6" s="194" t="s">
        <v>187</v>
      </c>
      <c r="E6" s="194" t="s">
        <v>214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2024-01-23T11:41:45Z</dcterms:modified>
</cp:coreProperties>
</file>