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НПА\НПА 2013-2021\Решения 09.2021-\"/>
    </mc:Choice>
  </mc:AlternateContent>
  <bookViews>
    <workbookView xWindow="0" yWindow="0" windowWidth="23685" windowHeight="10500" tabRatio="865" activeTab="4"/>
  </bookViews>
  <sheets>
    <sheet name="Прил 1" sheetId="1" r:id="rId1"/>
    <sheet name="Прил 2" sheetId="6" r:id="rId2"/>
    <sheet name="Прил 3 " sheetId="18" r:id="rId3"/>
    <sheet name="Прил 4" sheetId="9" r:id="rId4"/>
    <sheet name="Прил 5" sheetId="13" r:id="rId5"/>
    <sheet name="Прил 6" sheetId="12" r:id="rId6"/>
  </sheets>
  <externalReferences>
    <externalReference r:id="rId7"/>
    <externalReference r:id="rId8"/>
  </externalReferences>
  <definedNames>
    <definedName name="_1Excel_BuiltIn_Print_Area_1_1_1">'Прил 1'!$A$1:$C$29</definedName>
    <definedName name="_2Excel_BuiltIn_Print_Area_7_1_1" localSheetId="2">#REF!</definedName>
    <definedName name="_2Excel_BuiltIn_Print_Area_7_1_1">#REF!</definedName>
    <definedName name="_Toc105952698" localSheetId="2">'Прил 3 '!$A$2</definedName>
    <definedName name="_Toc105952698">#REF!</definedName>
    <definedName name="_xlnm._FilterDatabase" localSheetId="1" hidden="1">'Прил 2'!$A$6:$L$114</definedName>
    <definedName name="_xlnm._FilterDatabase" localSheetId="2" hidden="1">'Прил 3 '!$A$6:$K$113</definedName>
    <definedName name="_xlnm._FilterDatabase" localSheetId="3" hidden="1">'Прил 4'!$A$7:$L$139</definedName>
    <definedName name="Excel_BuiltIn_Print_Area_1">'Прил 1'!$A$1:$C$29</definedName>
    <definedName name="Excel_BuiltIn_Print_Area_1_1">'Прил 1'!$A$1:$C$29</definedName>
    <definedName name="Excel_BuiltIn_Print_Area_2" localSheetId="2">#REF!</definedName>
    <definedName name="Excel_BuiltIn_Print_Area_2">#REF!</definedName>
    <definedName name="Excel_BuiltIn_Print_Area_3">#REF!</definedName>
    <definedName name="Excel_BuiltIn_Print_Area_3_1" localSheetId="2">#REF!</definedName>
    <definedName name="Excel_BuiltIn_Print_Area_3_1">#REF!</definedName>
    <definedName name="Excel_BuiltIn_Print_Area_4" localSheetId="2">#REF!</definedName>
    <definedName name="Excel_BuiltIn_Print_Area_4">#REF!</definedName>
    <definedName name="Excel_BuiltIn_Print_Area_5" localSheetId="2">'Прил 3 '!$A$1:$I$42</definedName>
    <definedName name="Excel_BuiltIn_Print_Area_5">#REF!</definedName>
    <definedName name="Excel_BuiltIn_Print_Area_5_1" localSheetId="2">'Прил 3 '!$A$1:$I$42</definedName>
    <definedName name="Excel_BuiltIn_Print_Area_5_1">#REF!</definedName>
    <definedName name="Excel_BuiltIn_Print_Area_6">'Прил 2'!$A$1:$G$43</definedName>
    <definedName name="Excel_BuiltIn_Print_Area_6_1">'Прил 2'!$A$1:$G$43</definedName>
    <definedName name="Excel_BuiltIn_Print_Area_7" localSheetId="2">#REF!</definedName>
    <definedName name="Excel_BuiltIn_Print_Area_7">#REF!</definedName>
    <definedName name="Excel_BuiltIn_Print_Area_7_1" localSheetId="2">#REF!</definedName>
    <definedName name="Excel_BuiltIn_Print_Area_7_1">#REF!</definedName>
    <definedName name="_xlnm.Print_Titles" localSheetId="1">'Прил 2'!$4:$4</definedName>
    <definedName name="_xlnm.Print_Area" localSheetId="0">'Прил 1'!$A$1:$E$29</definedName>
    <definedName name="_xlnm.Print_Area" localSheetId="1">'Прил 2'!$A$1:$L$114</definedName>
    <definedName name="_xlnm.Print_Area" localSheetId="2">'Прил 3 '!$A$1:$K$113</definedName>
    <definedName name="_xlnm.Print_Area" localSheetId="3">'Прил 4'!$A$1:$L$139</definedName>
  </definedNames>
  <calcPr calcId="152511"/>
  <fileRecoveryPr autoRecover="0"/>
</workbook>
</file>

<file path=xl/calcChain.xml><?xml version="1.0" encoding="utf-8"?>
<calcChain xmlns="http://schemas.openxmlformats.org/spreadsheetml/2006/main">
  <c r="E21" i="1" l="1"/>
  <c r="D21" i="1"/>
  <c r="C21" i="1"/>
  <c r="C29" i="1"/>
  <c r="K122" i="9"/>
  <c r="K121" i="9" s="1"/>
  <c r="K120" i="9" s="1"/>
  <c r="K119" i="9" s="1"/>
  <c r="K118" i="9" s="1"/>
  <c r="K117" i="9" s="1"/>
  <c r="L122" i="9"/>
  <c r="L121" i="9" s="1"/>
  <c r="L120" i="9" s="1"/>
  <c r="L119" i="9" s="1"/>
  <c r="L118" i="9" s="1"/>
  <c r="L117" i="9" s="1"/>
  <c r="J122" i="9"/>
  <c r="J121" i="9" s="1"/>
  <c r="J120" i="9" s="1"/>
  <c r="J119" i="9" s="1"/>
  <c r="J118" i="9" s="1"/>
  <c r="J117" i="9" s="1"/>
  <c r="K116" i="9"/>
  <c r="K115" i="9" s="1"/>
  <c r="L116" i="9"/>
  <c r="L115" i="9" s="1"/>
  <c r="J116" i="9"/>
  <c r="J115" i="9" s="1"/>
  <c r="J76" i="18"/>
  <c r="J75" i="18" s="1"/>
  <c r="J74" i="18" s="1"/>
  <c r="J73" i="18" s="1"/>
  <c r="J72" i="18" s="1"/>
  <c r="J71" i="18" s="1"/>
  <c r="K76" i="18"/>
  <c r="K75" i="18" s="1"/>
  <c r="K74" i="18" s="1"/>
  <c r="K73" i="18" s="1"/>
  <c r="K72" i="18" s="1"/>
  <c r="K71" i="18" s="1"/>
  <c r="I74" i="18"/>
  <c r="I73" i="18" s="1"/>
  <c r="I72" i="18" s="1"/>
  <c r="I71" i="18" s="1"/>
  <c r="I75" i="18"/>
  <c r="I76" i="18"/>
  <c r="L75" i="6"/>
  <c r="L74" i="6" s="1"/>
  <c r="L73" i="6" s="1"/>
  <c r="L72" i="6" s="1"/>
  <c r="K76" i="6"/>
  <c r="K75" i="6" s="1"/>
  <c r="K74" i="6" s="1"/>
  <c r="K73" i="6" s="1"/>
  <c r="K72" i="6" s="1"/>
  <c r="L76" i="6"/>
  <c r="J76" i="6"/>
  <c r="J75" i="6" s="1"/>
  <c r="J74" i="6" s="1"/>
  <c r="J73" i="6" s="1"/>
  <c r="J72" i="6" s="1"/>
  <c r="L67" i="6" l="1"/>
  <c r="K67" i="6"/>
  <c r="J67" i="6"/>
  <c r="E29" i="1"/>
  <c r="D29" i="1"/>
  <c r="K28" i="6" l="1"/>
  <c r="L28" i="6"/>
  <c r="J28" i="6"/>
  <c r="L100" i="6"/>
  <c r="K100" i="6"/>
  <c r="D23" i="1"/>
  <c r="E23" i="1"/>
  <c r="C23" i="1"/>
  <c r="D17" i="1" l="1"/>
  <c r="E17" i="1"/>
  <c r="C17" i="1"/>
  <c r="J66" i="9" l="1"/>
  <c r="K14" i="9" l="1"/>
  <c r="K13" i="9" s="1"/>
  <c r="K12" i="9" s="1"/>
  <c r="K11" i="9" s="1"/>
  <c r="K10" i="9" s="1"/>
  <c r="K9" i="9" s="1"/>
  <c r="K8" i="9" s="1"/>
  <c r="L14" i="9"/>
  <c r="L13" i="9" s="1"/>
  <c r="L12" i="9" s="1"/>
  <c r="L11" i="9" s="1"/>
  <c r="L10" i="9" s="1"/>
  <c r="L9" i="9" s="1"/>
  <c r="L8" i="9" s="1"/>
  <c r="J14" i="9"/>
  <c r="J13" i="9" s="1"/>
  <c r="J12" i="9" s="1"/>
  <c r="J11" i="9" s="1"/>
  <c r="J10" i="9" s="1"/>
  <c r="J9" i="9" s="1"/>
  <c r="J8" i="9" s="1"/>
  <c r="J47" i="18"/>
  <c r="J46" i="18" s="1"/>
  <c r="J45" i="18" s="1"/>
  <c r="J44" i="18" s="1"/>
  <c r="K47" i="18"/>
  <c r="K46" i="18" s="1"/>
  <c r="K45" i="18" s="1"/>
  <c r="K44" i="18" s="1"/>
  <c r="I47" i="18"/>
  <c r="I46" i="18" s="1"/>
  <c r="I45" i="18" s="1"/>
  <c r="I44" i="18" s="1"/>
  <c r="K47" i="6"/>
  <c r="K46" i="6" s="1"/>
  <c r="K45" i="6" s="1"/>
  <c r="L47" i="6"/>
  <c r="L46" i="6" s="1"/>
  <c r="L45" i="6" s="1"/>
  <c r="J47" i="6"/>
  <c r="J46" i="6" s="1"/>
  <c r="J45" i="6" s="1"/>
  <c r="K28" i="9" l="1"/>
  <c r="K27" i="9" s="1"/>
  <c r="K26" i="9" s="1"/>
  <c r="K25" i="9" s="1"/>
  <c r="K24" i="9" s="1"/>
  <c r="K23" i="9" s="1"/>
  <c r="K22" i="9" s="1"/>
  <c r="L28" i="9"/>
  <c r="L27" i="9" s="1"/>
  <c r="L26" i="9" s="1"/>
  <c r="L25" i="9" s="1"/>
  <c r="L24" i="9" s="1"/>
  <c r="L23" i="9" s="1"/>
  <c r="L22" i="9" s="1"/>
  <c r="J28" i="9"/>
  <c r="J27" i="9" s="1"/>
  <c r="J26" i="9" s="1"/>
  <c r="J25" i="9" s="1"/>
  <c r="J24" i="9" s="1"/>
  <c r="J23" i="9" s="1"/>
  <c r="J22" i="9" s="1"/>
  <c r="J70" i="18"/>
  <c r="J69" i="18" s="1"/>
  <c r="J68" i="18" s="1"/>
  <c r="J67" i="18" s="1"/>
  <c r="K70" i="18"/>
  <c r="K69" i="18" s="1"/>
  <c r="K68" i="18" s="1"/>
  <c r="K67" i="18" s="1"/>
  <c r="I70" i="18"/>
  <c r="I69" i="18" s="1"/>
  <c r="I68" i="18" s="1"/>
  <c r="I67" i="18" s="1"/>
  <c r="K70" i="6"/>
  <c r="K69" i="6" s="1"/>
  <c r="K68" i="6" s="1"/>
  <c r="L70" i="6"/>
  <c r="L69" i="6" s="1"/>
  <c r="L68" i="6" s="1"/>
  <c r="J70" i="6"/>
  <c r="J69" i="6" s="1"/>
  <c r="J68" i="6" s="1"/>
  <c r="K35" i="9" l="1"/>
  <c r="K34" i="9" s="1"/>
  <c r="K33" i="9" s="1"/>
  <c r="K32" i="9" s="1"/>
  <c r="K31" i="9" s="1"/>
  <c r="K30" i="9" s="1"/>
  <c r="K29" i="9" s="1"/>
  <c r="L35" i="9"/>
  <c r="L34" i="9" s="1"/>
  <c r="L33" i="9" s="1"/>
  <c r="L32" i="9" s="1"/>
  <c r="L31" i="9" s="1"/>
  <c r="L30" i="9" s="1"/>
  <c r="L29" i="9" s="1"/>
  <c r="J35" i="9"/>
  <c r="J34" i="9" s="1"/>
  <c r="J33" i="9" s="1"/>
  <c r="J32" i="9" s="1"/>
  <c r="J31" i="9" s="1"/>
  <c r="J30" i="9" s="1"/>
  <c r="J29" i="9" s="1"/>
  <c r="K21" i="9" l="1"/>
  <c r="K20" i="9" s="1"/>
  <c r="K19" i="9" s="1"/>
  <c r="K18" i="9" s="1"/>
  <c r="K17" i="9" s="1"/>
  <c r="K16" i="9" s="1"/>
  <c r="K15" i="9" s="1"/>
  <c r="L21" i="9"/>
  <c r="L20" i="9" s="1"/>
  <c r="L19" i="9" s="1"/>
  <c r="L18" i="9" s="1"/>
  <c r="L17" i="9" s="1"/>
  <c r="L16" i="9" s="1"/>
  <c r="L15" i="9" s="1"/>
  <c r="J21" i="9"/>
  <c r="J20" i="9" s="1"/>
  <c r="J19" i="9" s="1"/>
  <c r="J18" i="9" s="1"/>
  <c r="J17" i="9" s="1"/>
  <c r="J16" i="9" s="1"/>
  <c r="J15" i="9" s="1"/>
  <c r="J51" i="18"/>
  <c r="J50" i="18" s="1"/>
  <c r="J49" i="18" s="1"/>
  <c r="J48" i="18" s="1"/>
  <c r="J43" i="18" s="1"/>
  <c r="K51" i="18"/>
  <c r="K50" i="18" s="1"/>
  <c r="K49" i="18" s="1"/>
  <c r="K48" i="18" s="1"/>
  <c r="K43" i="18" s="1"/>
  <c r="I51" i="18"/>
  <c r="I50" i="18" s="1"/>
  <c r="I49" i="18" s="1"/>
  <c r="I48" i="18" s="1"/>
  <c r="I43" i="18" s="1"/>
  <c r="K51" i="6"/>
  <c r="K50" i="6" s="1"/>
  <c r="K49" i="6" s="1"/>
  <c r="K44" i="6" s="1"/>
  <c r="L51" i="6"/>
  <c r="L50" i="6" s="1"/>
  <c r="L49" i="6" s="1"/>
  <c r="L44" i="6" s="1"/>
  <c r="J51" i="6"/>
  <c r="J50" i="6" s="1"/>
  <c r="J49" i="6" s="1"/>
  <c r="J44" i="6" s="1"/>
  <c r="K114" i="9" l="1"/>
  <c r="K113" i="9" s="1"/>
  <c r="K112" i="9" s="1"/>
  <c r="K111" i="9" s="1"/>
  <c r="L114" i="9"/>
  <c r="L113" i="9" s="1"/>
  <c r="L112" i="9" s="1"/>
  <c r="L111" i="9" s="1"/>
  <c r="J114" i="9"/>
  <c r="J113" i="9" s="1"/>
  <c r="J112" i="9" s="1"/>
  <c r="J111" i="9" s="1"/>
  <c r="J83" i="18"/>
  <c r="J82" i="18" s="1"/>
  <c r="J81" i="18" s="1"/>
  <c r="J80" i="18" s="1"/>
  <c r="J79" i="18" s="1"/>
  <c r="J78" i="18" s="1"/>
  <c r="K83" i="18"/>
  <c r="K82" i="18" s="1"/>
  <c r="K81" i="18" s="1"/>
  <c r="K80" i="18" s="1"/>
  <c r="K79" i="18" s="1"/>
  <c r="K78" i="18" s="1"/>
  <c r="I83" i="18"/>
  <c r="I82" i="18" s="1"/>
  <c r="I81" i="18" s="1"/>
  <c r="I80" i="18" s="1"/>
  <c r="I79" i="18" s="1"/>
  <c r="I78" i="18" s="1"/>
  <c r="K83" i="6"/>
  <c r="K82" i="6" s="1"/>
  <c r="K81" i="6" s="1"/>
  <c r="K80" i="6" s="1"/>
  <c r="K79" i="6" s="1"/>
  <c r="L83" i="6"/>
  <c r="L82" i="6" s="1"/>
  <c r="L81" i="6" s="1"/>
  <c r="L80" i="6" s="1"/>
  <c r="L79" i="6" s="1"/>
  <c r="J83" i="6"/>
  <c r="J82" i="6" s="1"/>
  <c r="J81" i="6" s="1"/>
  <c r="J80" i="6" s="1"/>
  <c r="J79" i="6" s="1"/>
  <c r="K72" i="9" l="1"/>
  <c r="K71" i="9" s="1"/>
  <c r="K70" i="9" s="1"/>
  <c r="K69" i="9" s="1"/>
  <c r="K68" i="9" s="1"/>
  <c r="K67" i="9" s="1"/>
  <c r="L72" i="9"/>
  <c r="L71" i="9" s="1"/>
  <c r="L70" i="9" s="1"/>
  <c r="L69" i="9" s="1"/>
  <c r="L68" i="9" s="1"/>
  <c r="L67" i="9" s="1"/>
  <c r="J72" i="9"/>
  <c r="J71" i="9" s="1"/>
  <c r="J70" i="9" s="1"/>
  <c r="J69" i="9" s="1"/>
  <c r="J68" i="9" s="1"/>
  <c r="J67" i="9" s="1"/>
  <c r="K49" i="9"/>
  <c r="K48" i="9" s="1"/>
  <c r="K47" i="9" s="1"/>
  <c r="K46" i="9" s="1"/>
  <c r="K45" i="9" s="1"/>
  <c r="K44" i="9" s="1"/>
  <c r="L49" i="9"/>
  <c r="L48" i="9" s="1"/>
  <c r="L47" i="9" s="1"/>
  <c r="L46" i="9" s="1"/>
  <c r="L45" i="9" s="1"/>
  <c r="L44" i="9" s="1"/>
  <c r="J49" i="9"/>
  <c r="J48" i="9" s="1"/>
  <c r="J47" i="9" s="1"/>
  <c r="J46" i="9" s="1"/>
  <c r="J45" i="9" s="1"/>
  <c r="J44" i="9" s="1"/>
  <c r="J31" i="18"/>
  <c r="J30" i="18" s="1"/>
  <c r="J29" i="18" s="1"/>
  <c r="K31" i="18"/>
  <c r="K30" i="18" s="1"/>
  <c r="K29" i="18" s="1"/>
  <c r="I31" i="18"/>
  <c r="I30" i="18" s="1"/>
  <c r="I29" i="18" s="1"/>
  <c r="J17" i="18"/>
  <c r="J16" i="18" s="1"/>
  <c r="J15" i="18" s="1"/>
  <c r="K17" i="18"/>
  <c r="K16" i="18" s="1"/>
  <c r="K15" i="18" s="1"/>
  <c r="I17" i="18"/>
  <c r="I16" i="18" s="1"/>
  <c r="I15" i="18" s="1"/>
  <c r="K31" i="6"/>
  <c r="K30" i="6" s="1"/>
  <c r="L31" i="6"/>
  <c r="L30" i="6" s="1"/>
  <c r="J31" i="6"/>
  <c r="J30" i="6" s="1"/>
  <c r="K17" i="6"/>
  <c r="K16" i="6" s="1"/>
  <c r="L17" i="6"/>
  <c r="L16" i="6" s="1"/>
  <c r="J17" i="6"/>
  <c r="J16" i="6" s="1"/>
  <c r="D13" i="13"/>
  <c r="E13" i="13"/>
  <c r="C13" i="13"/>
  <c r="C25" i="1"/>
  <c r="E28" i="1" l="1"/>
  <c r="L98" i="9" l="1"/>
  <c r="L97" i="9" s="1"/>
  <c r="L96" i="9" s="1"/>
  <c r="L95" i="9" s="1"/>
  <c r="L94" i="9" s="1"/>
  <c r="L93" i="9" s="1"/>
  <c r="K98" i="9"/>
  <c r="K97" i="9" s="1"/>
  <c r="K96" i="9" s="1"/>
  <c r="K95" i="9" s="1"/>
  <c r="K94" i="9" s="1"/>
  <c r="K93" i="9" s="1"/>
  <c r="L113" i="6"/>
  <c r="L112" i="6" s="1"/>
  <c r="L111" i="6" s="1"/>
  <c r="L110" i="6" s="1"/>
  <c r="L109" i="6" s="1"/>
  <c r="L108" i="6" s="1"/>
  <c r="K113" i="6"/>
  <c r="K112" i="6" s="1"/>
  <c r="K111" i="6" s="1"/>
  <c r="K110" i="6" s="1"/>
  <c r="K109" i="6" s="1"/>
  <c r="K108" i="6" s="1"/>
  <c r="C16" i="12" l="1"/>
  <c r="D20" i="1"/>
  <c r="E20" i="1"/>
  <c r="C20" i="1"/>
  <c r="K113" i="18" l="1"/>
  <c r="K112" i="18" s="1"/>
  <c r="K111" i="18" s="1"/>
  <c r="K110" i="18" s="1"/>
  <c r="K109" i="18" s="1"/>
  <c r="K108" i="18" s="1"/>
  <c r="K107" i="18" s="1"/>
  <c r="J113" i="18"/>
  <c r="J112" i="18" s="1"/>
  <c r="J111" i="18" s="1"/>
  <c r="J110" i="18" s="1"/>
  <c r="J109" i="18" s="1"/>
  <c r="J108" i="18" s="1"/>
  <c r="J107" i="18" s="1"/>
  <c r="L89" i="6" l="1"/>
  <c r="L88" i="6" s="1"/>
  <c r="K89" i="6"/>
  <c r="K88" i="6" s="1"/>
  <c r="J89" i="6"/>
  <c r="J88" i="6" s="1"/>
  <c r="J99" i="18"/>
  <c r="J98" i="18" s="1"/>
  <c r="J97" i="18" s="1"/>
  <c r="J96" i="18" s="1"/>
  <c r="J95" i="18" s="1"/>
  <c r="J94" i="18" s="1"/>
  <c r="J93" i="18" s="1"/>
  <c r="K99" i="18"/>
  <c r="I99" i="18"/>
  <c r="I98" i="18" s="1"/>
  <c r="I97" i="18" s="1"/>
  <c r="I96" i="18" s="1"/>
  <c r="I95" i="18" s="1"/>
  <c r="I94" i="18" s="1"/>
  <c r="J92" i="18"/>
  <c r="J91" i="18" s="1"/>
  <c r="J90" i="18" s="1"/>
  <c r="K92" i="18"/>
  <c r="K91" i="18" s="1"/>
  <c r="K90" i="18" s="1"/>
  <c r="I92" i="18"/>
  <c r="I91" i="18" s="1"/>
  <c r="I90" i="18" s="1"/>
  <c r="J89" i="18"/>
  <c r="J88" i="18" s="1"/>
  <c r="J87" i="18" s="1"/>
  <c r="K89" i="18"/>
  <c r="K88" i="18" s="1"/>
  <c r="K87" i="18" s="1"/>
  <c r="I89" i="18"/>
  <c r="I88" i="18" s="1"/>
  <c r="I87" i="18" s="1"/>
  <c r="J66" i="18"/>
  <c r="J65" i="18" s="1"/>
  <c r="J64" i="18" s="1"/>
  <c r="J63" i="18" s="1"/>
  <c r="J62" i="18" s="1"/>
  <c r="J61" i="18" s="1"/>
  <c r="K66" i="18"/>
  <c r="K65" i="18" s="1"/>
  <c r="K64" i="18" s="1"/>
  <c r="K63" i="18" s="1"/>
  <c r="K62" i="18" s="1"/>
  <c r="K61" i="18" s="1"/>
  <c r="I66" i="18"/>
  <c r="I65" i="18" s="1"/>
  <c r="I64" i="18" s="1"/>
  <c r="I63" i="18" s="1"/>
  <c r="I62" i="18" s="1"/>
  <c r="I61" i="18" s="1"/>
  <c r="J60" i="18"/>
  <c r="J59" i="18" s="1"/>
  <c r="K60" i="18"/>
  <c r="K59" i="18" s="1"/>
  <c r="I60" i="18"/>
  <c r="I59" i="18" s="1"/>
  <c r="J58" i="18"/>
  <c r="K58" i="18"/>
  <c r="I58" i="18"/>
  <c r="J58" i="6"/>
  <c r="J36" i="18"/>
  <c r="J35" i="18" s="1"/>
  <c r="J34" i="18" s="1"/>
  <c r="J33" i="18" s="1"/>
  <c r="J32" i="18" s="1"/>
  <c r="K36" i="18"/>
  <c r="I36" i="18"/>
  <c r="I35" i="18" s="1"/>
  <c r="I34" i="18" s="1"/>
  <c r="I33" i="18" s="1"/>
  <c r="I32" i="18" s="1"/>
  <c r="J28" i="18"/>
  <c r="K28" i="18"/>
  <c r="I28" i="18"/>
  <c r="I27" i="18" s="1"/>
  <c r="J26" i="18"/>
  <c r="J25" i="18" s="1"/>
  <c r="K26" i="18"/>
  <c r="K25" i="18" s="1"/>
  <c r="I26" i="18"/>
  <c r="J23" i="18"/>
  <c r="K23" i="18"/>
  <c r="I23" i="18"/>
  <c r="J14" i="18"/>
  <c r="K14" i="18"/>
  <c r="I14" i="18"/>
  <c r="K43" i="9"/>
  <c r="L43" i="9"/>
  <c r="K92" i="9"/>
  <c r="L92" i="9"/>
  <c r="J92" i="9"/>
  <c r="K86" i="9"/>
  <c r="L86" i="9"/>
  <c r="J86" i="9"/>
  <c r="J43" i="9"/>
  <c r="K106" i="18"/>
  <c r="K105" i="18" s="1"/>
  <c r="K104" i="18" s="1"/>
  <c r="K103" i="18" s="1"/>
  <c r="K102" i="18" s="1"/>
  <c r="K101" i="18" s="1"/>
  <c r="K100" i="18" s="1"/>
  <c r="J106" i="18"/>
  <c r="J105" i="18" s="1"/>
  <c r="J104" i="18" s="1"/>
  <c r="J103" i="18" s="1"/>
  <c r="J102" i="18" s="1"/>
  <c r="J101" i="18" s="1"/>
  <c r="J100" i="18" s="1"/>
  <c r="I106" i="18"/>
  <c r="I105" i="18" s="1"/>
  <c r="I104" i="18" s="1"/>
  <c r="I103" i="18" s="1"/>
  <c r="I102" i="18" s="1"/>
  <c r="I101" i="18" s="1"/>
  <c r="I100" i="18" s="1"/>
  <c r="K42" i="18"/>
  <c r="K41" i="18" s="1"/>
  <c r="K40" i="18" s="1"/>
  <c r="K39" i="18" s="1"/>
  <c r="K38" i="18" s="1"/>
  <c r="K37" i="18" s="1"/>
  <c r="J42" i="18"/>
  <c r="J41" i="18" s="1"/>
  <c r="J40" i="18" s="1"/>
  <c r="J39" i="18" s="1"/>
  <c r="J38" i="18" s="1"/>
  <c r="J37" i="18" s="1"/>
  <c r="I42" i="18"/>
  <c r="I41" i="18" s="1"/>
  <c r="I40" i="18" s="1"/>
  <c r="I39" i="18" s="1"/>
  <c r="I38" i="18" s="1"/>
  <c r="I37" i="18" s="1"/>
  <c r="J26" i="6"/>
  <c r="D25" i="1"/>
  <c r="E25" i="1"/>
  <c r="E12" i="13"/>
  <c r="E11" i="13" s="1"/>
  <c r="D12" i="13"/>
  <c r="D11" i="13" s="1"/>
  <c r="C12" i="13"/>
  <c r="C11" i="13" s="1"/>
  <c r="C10" i="13" s="1"/>
  <c r="E8" i="13"/>
  <c r="E7" i="13" s="1"/>
  <c r="D8" i="13"/>
  <c r="D7" i="13" s="1"/>
  <c r="C8" i="13"/>
  <c r="C7" i="13" s="1"/>
  <c r="E16" i="12"/>
  <c r="D16" i="12"/>
  <c r="E12" i="12"/>
  <c r="D12" i="12"/>
  <c r="C12" i="12"/>
  <c r="E8" i="12"/>
  <c r="D8" i="12"/>
  <c r="C8" i="12"/>
  <c r="K26" i="6"/>
  <c r="K62" i="9" s="1"/>
  <c r="L26" i="6"/>
  <c r="L62" i="9" s="1"/>
  <c r="L23" i="6"/>
  <c r="K23" i="6"/>
  <c r="J23" i="6"/>
  <c r="L14" i="6"/>
  <c r="K14" i="6"/>
  <c r="K13" i="6" s="1"/>
  <c r="K12" i="6" s="1"/>
  <c r="J14" i="6"/>
  <c r="J13" i="6" s="1"/>
  <c r="J12" i="6" s="1"/>
  <c r="K66" i="9"/>
  <c r="K65" i="9" s="1"/>
  <c r="K64" i="9" s="1"/>
  <c r="K63" i="9" s="1"/>
  <c r="L36" i="6"/>
  <c r="L35" i="6" s="1"/>
  <c r="K36" i="6"/>
  <c r="K35" i="6" s="1"/>
  <c r="J36" i="6"/>
  <c r="J35" i="6" s="1"/>
  <c r="J65" i="9"/>
  <c r="J64" i="9" s="1"/>
  <c r="L42" i="6"/>
  <c r="L41" i="6" s="1"/>
  <c r="K42" i="6"/>
  <c r="K41" i="6" s="1"/>
  <c r="J42" i="6"/>
  <c r="J41" i="6" s="1"/>
  <c r="L60" i="6"/>
  <c r="K60" i="6"/>
  <c r="J60" i="6"/>
  <c r="L58" i="6"/>
  <c r="K58" i="6"/>
  <c r="K66" i="6"/>
  <c r="K65" i="6" s="1"/>
  <c r="K64" i="6" s="1"/>
  <c r="K63" i="6" s="1"/>
  <c r="K62" i="6" s="1"/>
  <c r="L66" i="6"/>
  <c r="L65" i="6" s="1"/>
  <c r="L64" i="6" s="1"/>
  <c r="L63" i="6" s="1"/>
  <c r="L62" i="6" s="1"/>
  <c r="J66" i="6"/>
  <c r="J65" i="6" s="1"/>
  <c r="J64" i="6" s="1"/>
  <c r="J63" i="6" s="1"/>
  <c r="J62" i="6" s="1"/>
  <c r="K92" i="6"/>
  <c r="K91" i="6" s="1"/>
  <c r="L92" i="6"/>
  <c r="L91" i="6" s="1"/>
  <c r="J92" i="6"/>
  <c r="J91" i="6" s="1"/>
  <c r="K99" i="6"/>
  <c r="K98" i="6" s="1"/>
  <c r="L99" i="6"/>
  <c r="L98" i="6" s="1"/>
  <c r="J99" i="6"/>
  <c r="J98" i="6" s="1"/>
  <c r="J97" i="6" s="1"/>
  <c r="J96" i="6" s="1"/>
  <c r="J95" i="6" s="1"/>
  <c r="J94" i="6" s="1"/>
  <c r="K106" i="6"/>
  <c r="K105" i="6" s="1"/>
  <c r="L106" i="6"/>
  <c r="L105" i="6" s="1"/>
  <c r="J106" i="6"/>
  <c r="J105" i="6" s="1"/>
  <c r="D10" i="1"/>
  <c r="D9" i="1" s="1"/>
  <c r="E10" i="1"/>
  <c r="E9" i="1" s="1"/>
  <c r="D12" i="1"/>
  <c r="E12" i="1"/>
  <c r="D14" i="1"/>
  <c r="E14" i="1"/>
  <c r="C14" i="1"/>
  <c r="C12" i="1"/>
  <c r="C10" i="1"/>
  <c r="C9" i="1" s="1"/>
  <c r="E8" i="1" l="1"/>
  <c r="D8" i="1"/>
  <c r="C8" i="1"/>
  <c r="J86" i="18"/>
  <c r="J85" i="18" s="1"/>
  <c r="J84" i="18" s="1"/>
  <c r="J77" i="18" s="1"/>
  <c r="L13" i="6"/>
  <c r="L12" i="6" s="1"/>
  <c r="K87" i="6"/>
  <c r="K86" i="6" s="1"/>
  <c r="K85" i="6" s="1"/>
  <c r="K78" i="6" s="1"/>
  <c r="J87" i="6"/>
  <c r="J86" i="6" s="1"/>
  <c r="J85" i="6" s="1"/>
  <c r="L87" i="6"/>
  <c r="L86" i="6" s="1"/>
  <c r="L85" i="6" s="1"/>
  <c r="K86" i="18"/>
  <c r="K85" i="18" s="1"/>
  <c r="K84" i="18" s="1"/>
  <c r="K77" i="18" s="1"/>
  <c r="I86" i="18"/>
  <c r="I85" i="18" s="1"/>
  <c r="I84" i="18" s="1"/>
  <c r="J62" i="9"/>
  <c r="J25" i="6"/>
  <c r="J21" i="6" s="1"/>
  <c r="J22" i="6"/>
  <c r="L22" i="6"/>
  <c r="K98" i="18"/>
  <c r="K97" i="18" s="1"/>
  <c r="K96" i="18" s="1"/>
  <c r="K95" i="18" s="1"/>
  <c r="K94" i="18" s="1"/>
  <c r="K93" i="18" s="1"/>
  <c r="K35" i="18"/>
  <c r="K34" i="18" s="1"/>
  <c r="K33" i="18" s="1"/>
  <c r="K32" i="18" s="1"/>
  <c r="K91" i="9"/>
  <c r="K90" i="9" s="1"/>
  <c r="K87" i="9" s="1"/>
  <c r="K85" i="9"/>
  <c r="K84" i="9" s="1"/>
  <c r="K81" i="9" s="1"/>
  <c r="K56" i="9"/>
  <c r="K55" i="9" s="1"/>
  <c r="K54" i="9" s="1"/>
  <c r="K104" i="9"/>
  <c r="L128" i="9"/>
  <c r="L127" i="9" s="1"/>
  <c r="L126" i="9" s="1"/>
  <c r="K133" i="9"/>
  <c r="K132" i="9" s="1"/>
  <c r="K131" i="9" s="1"/>
  <c r="K130" i="9" s="1"/>
  <c r="K129" i="9" s="1"/>
  <c r="L66" i="9"/>
  <c r="L65" i="9" s="1"/>
  <c r="L64" i="9" s="1"/>
  <c r="L63" i="9" s="1"/>
  <c r="L56" i="9"/>
  <c r="L55" i="9" s="1"/>
  <c r="L54" i="9" s="1"/>
  <c r="K80" i="9"/>
  <c r="L104" i="9"/>
  <c r="L103" i="9" s="1"/>
  <c r="L102" i="9" s="1"/>
  <c r="L99" i="9" s="1"/>
  <c r="K110" i="9"/>
  <c r="K109" i="9" s="1"/>
  <c r="K108" i="9" s="1"/>
  <c r="K105" i="9" s="1"/>
  <c r="J128" i="9"/>
  <c r="J127" i="9" s="1"/>
  <c r="J126" i="9" s="1"/>
  <c r="L133" i="9"/>
  <c r="L132" i="9" s="1"/>
  <c r="L131" i="9" s="1"/>
  <c r="L130" i="9" s="1"/>
  <c r="L129" i="9" s="1"/>
  <c r="J56" i="9"/>
  <c r="J55" i="9" s="1"/>
  <c r="J54" i="9" s="1"/>
  <c r="J53" i="9" s="1"/>
  <c r="J52" i="9" s="1"/>
  <c r="J51" i="9" s="1"/>
  <c r="L80" i="9"/>
  <c r="J104" i="9"/>
  <c r="J103" i="9" s="1"/>
  <c r="J102" i="9" s="1"/>
  <c r="J99" i="9" s="1"/>
  <c r="L110" i="9"/>
  <c r="L109" i="9" s="1"/>
  <c r="L108" i="9" s="1"/>
  <c r="L105" i="9" s="1"/>
  <c r="J133" i="9"/>
  <c r="I25" i="18"/>
  <c r="J80" i="9"/>
  <c r="J110" i="9"/>
  <c r="K128" i="9"/>
  <c r="K127" i="9" s="1"/>
  <c r="K126" i="9" s="1"/>
  <c r="L42" i="9"/>
  <c r="L41" i="9" s="1"/>
  <c r="L38" i="9" s="1"/>
  <c r="L37" i="9" s="1"/>
  <c r="J91" i="9"/>
  <c r="J90" i="9" s="1"/>
  <c r="J87" i="9" s="1"/>
  <c r="J63" i="9"/>
  <c r="I93" i="18"/>
  <c r="I57" i="18"/>
  <c r="I56" i="18" s="1"/>
  <c r="I13" i="18"/>
  <c r="I12" i="18" s="1"/>
  <c r="I11" i="18" s="1"/>
  <c r="K57" i="18"/>
  <c r="K56" i="18" s="1"/>
  <c r="K55" i="18" s="1"/>
  <c r="K54" i="18" s="1"/>
  <c r="K53" i="18" s="1"/>
  <c r="K52" i="18" s="1"/>
  <c r="I22" i="18"/>
  <c r="I21" i="18" s="1"/>
  <c r="K13" i="18"/>
  <c r="K12" i="18" s="1"/>
  <c r="K11" i="18" s="1"/>
  <c r="K27" i="18"/>
  <c r="K24" i="18" s="1"/>
  <c r="J22" i="18"/>
  <c r="J21" i="18" s="1"/>
  <c r="J13" i="18"/>
  <c r="J12" i="18" s="1"/>
  <c r="J11" i="18" s="1"/>
  <c r="J27" i="18"/>
  <c r="J24" i="18" s="1"/>
  <c r="J57" i="18"/>
  <c r="J56" i="18" s="1"/>
  <c r="J55" i="18" s="1"/>
  <c r="J54" i="18" s="1"/>
  <c r="J53" i="18" s="1"/>
  <c r="J52" i="18" s="1"/>
  <c r="K22" i="18"/>
  <c r="K21" i="18" s="1"/>
  <c r="L57" i="6"/>
  <c r="L56" i="6" s="1"/>
  <c r="L55" i="6" s="1"/>
  <c r="K22" i="6"/>
  <c r="K57" i="6"/>
  <c r="K56" i="6" s="1"/>
  <c r="K55" i="6" s="1"/>
  <c r="E10" i="13"/>
  <c r="D10" i="13"/>
  <c r="J104" i="6"/>
  <c r="J103" i="6" s="1"/>
  <c r="J102" i="6" s="1"/>
  <c r="J101" i="6" s="1"/>
  <c r="J57" i="6"/>
  <c r="J56" i="6" s="1"/>
  <c r="J55" i="6" s="1"/>
  <c r="L34" i="6"/>
  <c r="L33" i="6" s="1"/>
  <c r="L139" i="9"/>
  <c r="L138" i="9" s="1"/>
  <c r="L137" i="9" s="1"/>
  <c r="J42" i="9"/>
  <c r="J41" i="9" s="1"/>
  <c r="L104" i="6"/>
  <c r="L103" i="6" s="1"/>
  <c r="L102" i="6" s="1"/>
  <c r="L101" i="6" s="1"/>
  <c r="K97" i="6"/>
  <c r="K96" i="6" s="1"/>
  <c r="K95" i="6" s="1"/>
  <c r="K94" i="6" s="1"/>
  <c r="L40" i="6"/>
  <c r="L39" i="6" s="1"/>
  <c r="L38" i="6" s="1"/>
  <c r="L85" i="9"/>
  <c r="L84" i="9" s="1"/>
  <c r="J34" i="6"/>
  <c r="J33" i="6" s="1"/>
  <c r="J139" i="9"/>
  <c r="J138" i="9" s="1"/>
  <c r="J137" i="9" s="1"/>
  <c r="K139" i="9"/>
  <c r="K138" i="9" s="1"/>
  <c r="K137" i="9" s="1"/>
  <c r="K34" i="6"/>
  <c r="K33" i="6" s="1"/>
  <c r="K42" i="9"/>
  <c r="K41" i="9" s="1"/>
  <c r="K11" i="6"/>
  <c r="K10" i="6" s="1"/>
  <c r="K25" i="6"/>
  <c r="K21" i="6" s="1"/>
  <c r="L97" i="6"/>
  <c r="L96" i="6" s="1"/>
  <c r="L95" i="6" s="1"/>
  <c r="L94" i="6" s="1"/>
  <c r="J85" i="9"/>
  <c r="J84" i="9" s="1"/>
  <c r="J40" i="6"/>
  <c r="J39" i="6" s="1"/>
  <c r="J38" i="6" s="1"/>
  <c r="K40" i="6"/>
  <c r="K39" i="6" s="1"/>
  <c r="K38" i="6" s="1"/>
  <c r="K104" i="6"/>
  <c r="K103" i="6" s="1"/>
  <c r="K102" i="6" s="1"/>
  <c r="K101" i="6" s="1"/>
  <c r="K74" i="9" l="1"/>
  <c r="K73" i="9" s="1"/>
  <c r="J132" i="9"/>
  <c r="J131" i="9" s="1"/>
  <c r="J130" i="9" s="1"/>
  <c r="J129" i="9" s="1"/>
  <c r="J123" i="9" s="1"/>
  <c r="J74" i="9"/>
  <c r="L74" i="9"/>
  <c r="L73" i="9" s="1"/>
  <c r="K103" i="9"/>
  <c r="K102" i="9" s="1"/>
  <c r="K99" i="9" s="1"/>
  <c r="J109" i="9"/>
  <c r="J108" i="9" s="1"/>
  <c r="J105" i="9" s="1"/>
  <c r="K20" i="18"/>
  <c r="K19" i="18" s="1"/>
  <c r="K18" i="18" s="1"/>
  <c r="J20" i="18"/>
  <c r="J19" i="18" s="1"/>
  <c r="J18" i="18" s="1"/>
  <c r="L11" i="6"/>
  <c r="L10" i="6" s="1"/>
  <c r="J10" i="18"/>
  <c r="J9" i="18" s="1"/>
  <c r="K10" i="18"/>
  <c r="K9" i="18" s="1"/>
  <c r="I10" i="18"/>
  <c r="I9" i="18" s="1"/>
  <c r="L25" i="6"/>
  <c r="L21" i="6" s="1"/>
  <c r="K107" i="9"/>
  <c r="K106" i="9" s="1"/>
  <c r="J79" i="9"/>
  <c r="J78" i="9" s="1"/>
  <c r="J77" i="9" s="1"/>
  <c r="J76" i="9" s="1"/>
  <c r="L79" i="9"/>
  <c r="L78" i="9" s="1"/>
  <c r="L75" i="9" s="1"/>
  <c r="L123" i="9"/>
  <c r="J101" i="9"/>
  <c r="J100" i="9" s="1"/>
  <c r="L54" i="6"/>
  <c r="L53" i="6" s="1"/>
  <c r="L107" i="9"/>
  <c r="L106" i="9" s="1"/>
  <c r="K123" i="9"/>
  <c r="K54" i="6"/>
  <c r="K53" i="6" s="1"/>
  <c r="K89" i="9"/>
  <c r="K88" i="9" s="1"/>
  <c r="I24" i="18"/>
  <c r="I20" i="18" s="1"/>
  <c r="K83" i="9"/>
  <c r="K82" i="9" s="1"/>
  <c r="I77" i="18"/>
  <c r="J89" i="9"/>
  <c r="J88" i="9" s="1"/>
  <c r="L101" i="9"/>
  <c r="L100" i="9" s="1"/>
  <c r="L40" i="9"/>
  <c r="L39" i="9" s="1"/>
  <c r="K38" i="9"/>
  <c r="K37" i="9" s="1"/>
  <c r="K40" i="9"/>
  <c r="K39" i="9" s="1"/>
  <c r="K134" i="9"/>
  <c r="K136" i="9"/>
  <c r="K135" i="9" s="1"/>
  <c r="J38" i="9"/>
  <c r="J37" i="9" s="1"/>
  <c r="J40" i="9"/>
  <c r="J39" i="9" s="1"/>
  <c r="J134" i="9"/>
  <c r="J136" i="9"/>
  <c r="J135" i="9" s="1"/>
  <c r="L134" i="9"/>
  <c r="L136" i="9"/>
  <c r="L135" i="9" s="1"/>
  <c r="K125" i="9"/>
  <c r="K124" i="9" s="1"/>
  <c r="L125" i="9"/>
  <c r="L124" i="9" s="1"/>
  <c r="J125" i="9"/>
  <c r="J124" i="9" s="1"/>
  <c r="J81" i="9"/>
  <c r="J83" i="9"/>
  <c r="J82" i="9" s="1"/>
  <c r="L81" i="9"/>
  <c r="L83" i="9"/>
  <c r="L82" i="9" s="1"/>
  <c r="L51" i="9"/>
  <c r="L53" i="9"/>
  <c r="L52" i="9" s="1"/>
  <c r="K51" i="9"/>
  <c r="K53" i="9"/>
  <c r="K52" i="9" s="1"/>
  <c r="K79" i="9"/>
  <c r="K78" i="9" s="1"/>
  <c r="I55" i="18"/>
  <c r="I54" i="18" s="1"/>
  <c r="I53" i="18" s="1"/>
  <c r="I52" i="18" s="1"/>
  <c r="L78" i="6"/>
  <c r="C28" i="1"/>
  <c r="C19" i="1" s="1"/>
  <c r="D28" i="1"/>
  <c r="D19" i="1" s="1"/>
  <c r="L91" i="9"/>
  <c r="L90" i="9" s="1"/>
  <c r="J54" i="6"/>
  <c r="J53" i="6" s="1"/>
  <c r="J78" i="6"/>
  <c r="K61" i="9"/>
  <c r="K60" i="9" s="1"/>
  <c r="K57" i="9" s="1"/>
  <c r="K20" i="6"/>
  <c r="K19" i="6" s="1"/>
  <c r="K9" i="6" s="1"/>
  <c r="J20" i="6"/>
  <c r="J19" i="6" s="1"/>
  <c r="J61" i="9"/>
  <c r="J60" i="9" s="1"/>
  <c r="L61" i="9"/>
  <c r="L60" i="9" s="1"/>
  <c r="L57" i="9" s="1"/>
  <c r="K50" i="9" l="1"/>
  <c r="K36" i="9" s="1"/>
  <c r="K7" i="9" s="1"/>
  <c r="L50" i="9"/>
  <c r="L36" i="9" s="1"/>
  <c r="L7" i="9" s="1"/>
  <c r="J57" i="9"/>
  <c r="J50" i="9" s="1"/>
  <c r="J36" i="9" s="1"/>
  <c r="J8" i="18"/>
  <c r="J7" i="18" s="1"/>
  <c r="K8" i="18"/>
  <c r="K7" i="18" s="1"/>
  <c r="K101" i="9"/>
  <c r="K100" i="9" s="1"/>
  <c r="J107" i="9"/>
  <c r="J106" i="9" s="1"/>
  <c r="K8" i="6"/>
  <c r="K7" i="6" s="1"/>
  <c r="D20" i="13" s="1"/>
  <c r="L20" i="6"/>
  <c r="L19" i="6" s="1"/>
  <c r="L9" i="6" s="1"/>
  <c r="I19" i="18"/>
  <c r="I18" i="18" s="1"/>
  <c r="I8" i="18" s="1"/>
  <c r="I7" i="18" s="1"/>
  <c r="L77" i="9"/>
  <c r="L76" i="9" s="1"/>
  <c r="J75" i="9"/>
  <c r="E19" i="1"/>
  <c r="E7" i="1" s="1"/>
  <c r="D7" i="1"/>
  <c r="C7" i="1"/>
  <c r="L87" i="9"/>
  <c r="L89" i="9"/>
  <c r="L88" i="9" s="1"/>
  <c r="K75" i="9"/>
  <c r="K77" i="9"/>
  <c r="K76" i="9" s="1"/>
  <c r="L59" i="9"/>
  <c r="L58" i="9" s="1"/>
  <c r="J59" i="9"/>
  <c r="J58" i="9" s="1"/>
  <c r="K59" i="9"/>
  <c r="K58" i="9" s="1"/>
  <c r="J73" i="9"/>
  <c r="J7" i="9" l="1"/>
  <c r="E17" i="13"/>
  <c r="E16" i="13" s="1"/>
  <c r="E15" i="13" s="1"/>
  <c r="D17" i="13"/>
  <c r="D16" i="13" s="1"/>
  <c r="D15" i="13" s="1"/>
  <c r="L8" i="6"/>
  <c r="L7" i="6" s="1"/>
  <c r="E20" i="13" s="1"/>
  <c r="E19" i="13" s="1"/>
  <c r="E18" i="13" s="1"/>
  <c r="C17" i="13"/>
  <c r="C16" i="13" s="1"/>
  <c r="C15" i="13" s="1"/>
  <c r="D19" i="13"/>
  <c r="D18" i="13" s="1"/>
  <c r="D14" i="13" l="1"/>
  <c r="D6" i="13" s="1"/>
  <c r="E14" i="13"/>
  <c r="E6" i="13" s="1"/>
  <c r="J11" i="6"/>
  <c r="J10" i="6" s="1"/>
  <c r="J9" i="6" l="1"/>
  <c r="J8" i="6" s="1"/>
  <c r="J7" i="6" s="1"/>
  <c r="C20" i="13" s="1"/>
  <c r="C19" i="13" s="1"/>
  <c r="C18" i="13" s="1"/>
  <c r="C14" i="13" s="1"/>
  <c r="C6" i="13" s="1"/>
</calcChain>
</file>

<file path=xl/sharedStrings.xml><?xml version="1.0" encoding="utf-8"?>
<sst xmlns="http://schemas.openxmlformats.org/spreadsheetml/2006/main" count="2008" uniqueCount="230">
  <si>
    <t>(тыс.рублей)</t>
  </si>
  <si>
    <t>Код бюджетной классификации доходов бюджета</t>
  </si>
  <si>
    <t>Наименование доходов</t>
  </si>
  <si>
    <t xml:space="preserve">Сумма </t>
  </si>
  <si>
    <t>ВСЕГО ДОХОДОВ</t>
  </si>
  <si>
    <t>НАЛОГИ НА ПРИБЫЛЬ, ДОХОДЫ</t>
  </si>
  <si>
    <t>00010102000010000110</t>
  </si>
  <si>
    <t>Налог на доходы физических лиц</t>
  </si>
  <si>
    <t>Земельный налог</t>
  </si>
  <si>
    <t>Наименование</t>
  </si>
  <si>
    <t>Рз</t>
  </si>
  <si>
    <t>ВР</t>
  </si>
  <si>
    <t>Общегосударственные вопросы</t>
  </si>
  <si>
    <t>01</t>
  </si>
  <si>
    <t>04</t>
  </si>
  <si>
    <t>Обслуживание государственного и муниципального долга</t>
  </si>
  <si>
    <t>05</t>
  </si>
  <si>
    <t>Жилищно-коммунальное хозяйство</t>
  </si>
  <si>
    <t>Адм</t>
  </si>
  <si>
    <t>ВСЕГО</t>
  </si>
  <si>
    <t>1</t>
  </si>
  <si>
    <t>2</t>
  </si>
  <si>
    <t xml:space="preserve"> </t>
  </si>
  <si>
    <t>Пенсионное обеспечение</t>
  </si>
  <si>
    <t>02</t>
  </si>
  <si>
    <t>03</t>
  </si>
  <si>
    <t>09</t>
  </si>
  <si>
    <t>10</t>
  </si>
  <si>
    <t>13</t>
  </si>
  <si>
    <t>Функционирование высшего должностного лица субъекта Российской Федерации и муниципального образования</t>
  </si>
  <si>
    <t>65</t>
  </si>
  <si>
    <t>Расходы на выплаты по оплате труда высшего должностного лица муниципального образования</t>
  </si>
  <si>
    <t>00</t>
  </si>
  <si>
    <t>41150</t>
  </si>
  <si>
    <t>Расходы на выплаты по оплате труда работников органов местного самоуправления</t>
  </si>
  <si>
    <t>41110</t>
  </si>
  <si>
    <t>41120</t>
  </si>
  <si>
    <t>Прочая закупка товаров, работ и услуг</t>
  </si>
  <si>
    <t>77150</t>
  </si>
  <si>
    <t>Резервные фонды</t>
  </si>
  <si>
    <t>11</t>
  </si>
  <si>
    <t>41180</t>
  </si>
  <si>
    <t>Резервные средства</t>
  </si>
  <si>
    <t>89</t>
  </si>
  <si>
    <t>870</t>
  </si>
  <si>
    <t>Национальная оборона</t>
  </si>
  <si>
    <t>Мобилизационная и вневойсковая подготовка</t>
  </si>
  <si>
    <t>51180</t>
  </si>
  <si>
    <t>Национальная экономика</t>
  </si>
  <si>
    <t>Дорожное хозяйство (дорожные фонды)</t>
  </si>
  <si>
    <t>Коммунальное хозяйство</t>
  </si>
  <si>
    <t>Благоустройство</t>
  </si>
  <si>
    <t>Уличное освещение</t>
  </si>
  <si>
    <t>Социальная политика</t>
  </si>
  <si>
    <t xml:space="preserve">Доплаты к пенсиям муниципальных служащих </t>
  </si>
  <si>
    <t>03010</t>
  </si>
  <si>
    <t>Обслуживание государственного внутреннего и муниципального долга</t>
  </si>
  <si>
    <t>Процентные платежи по муниципальному долгу</t>
  </si>
  <si>
    <t>Обслуживание муниципального долга</t>
  </si>
  <si>
    <t>Сумма</t>
  </si>
  <si>
    <t>Функционирование Правительства Российской Федерации, высших органов исполнительной власти субъектов Российской Федерации, местных администраций</t>
  </si>
  <si>
    <t xml:space="preserve">Резервные фонды </t>
  </si>
  <si>
    <t>41240</t>
  </si>
  <si>
    <t>00010000000000000000</t>
  </si>
  <si>
    <t>00010100000000000000</t>
  </si>
  <si>
    <t>00010600000000000000</t>
  </si>
  <si>
    <t>00010606000000000110</t>
  </si>
  <si>
    <t>НАЛОГОВЫЕ И НЕНАЛОГОВЫЕ ДОХОДЫ</t>
  </si>
  <si>
    <t>18210102010010000110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</si>
  <si>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</si>
  <si>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НАЛОГИ НА ИМУЩЕСТВО</t>
  </si>
  <si>
    <t>18210601030100000110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</si>
  <si>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</si>
  <si>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18210606033100000110</t>
  </si>
  <si>
    <t>Земельный налог с организаций, обладающих земельным участком, расположенным в границах сельских поселений</t>
  </si>
  <si>
    <t>18210606043100000110</t>
  </si>
  <si>
    <t>Земельный налог с физических лиц, обладающих земельным участком, расположенным в границах сельских поселений</t>
  </si>
  <si>
    <t>00020200000000000000</t>
  </si>
  <si>
    <t>БЕЗВОЗМЕЗДНЫЕ ПОСТУПЛЕНИЯ ОТ ДРУГИХ БЮДЖЕТОВ БЮДЖЕТНОЙ СИСТЕМЫ РОССИЙСКОЙ ФЕДЕРАЦИИ</t>
  </si>
  <si>
    <t>00020230000000000150</t>
  </si>
  <si>
    <t>Субвенции бюджетам бюджетной системы Российской Федерации</t>
  </si>
  <si>
    <t xml:space="preserve">Субвенции бюджетам сельских поселений на осуществление первичного воинского учета на территориях, где отсутствуют военные комиссариаты 
</t>
  </si>
  <si>
    <t>00020240000000000150</t>
  </si>
  <si>
    <t>Иные межбюджетные трансферты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</si>
  <si>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</si>
  <si>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Обслуживание государственного (муниципального) долга</t>
  </si>
  <si>
    <t>700</t>
  </si>
  <si>
    <t>Доплаты к пенсиям муниципальных служащих Республики Мордовия</t>
  </si>
  <si>
    <t>Социальное обеспечение и иные выплаты населению</t>
  </si>
  <si>
    <t>Публичные нормативные социальные выплаты гражданам</t>
  </si>
  <si>
    <t>300</t>
  </si>
  <si>
    <t>310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</si>
  <si>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</si>
  <si>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</si>
  <si>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200</t>
  </si>
  <si>
    <t>240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</si>
  <si>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</si>
  <si>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</si>
  <si>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100</t>
  </si>
  <si>
    <t>120</t>
  </si>
  <si>
    <t>Иные бюджетные ассигнования</t>
  </si>
  <si>
    <t>800</t>
  </si>
  <si>
    <t>Уплата налогов, сборов и иных платежей</t>
  </si>
  <si>
    <t>66</t>
  </si>
  <si>
    <t>850</t>
  </si>
  <si>
    <t>Расходы на выплаты по оплате труда высшего должностного лица</t>
  </si>
  <si>
    <t>№ п/п</t>
  </si>
  <si>
    <t>I</t>
  </si>
  <si>
    <t>Кредиты кредитных организаций в валюте Российской Федерации</t>
  </si>
  <si>
    <t>в том числе</t>
  </si>
  <si>
    <t>Объем привлечения</t>
  </si>
  <si>
    <t>Бюджетные кредиты от других бюджетов бюджетной системы Российской Федерации</t>
  </si>
  <si>
    <t>Код</t>
  </si>
  <si>
    <t>000 01 00 00 00 00 0000 000</t>
  </si>
  <si>
    <t>ИСТОЧНИКИ ВНУТРЕННЕГО ФИНАНСИРОВАНИЯ ДЕФИЦИТОВ БЮДЖЕТОВ</t>
  </si>
  <si>
    <t>000 01 02 00 00 00 0000 000</t>
  </si>
  <si>
    <t>000 01 02 00 00 00 0000 700</t>
  </si>
  <si>
    <t>Получение кредитов от кредитных организаций в валюте Российской Федерации</t>
  </si>
  <si>
    <t>Бюджетные кредиты от других бюджетов бюджетной системы Российской Федерации в валюте Российской Федерации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</si>
  <si>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</si>
  <si>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Увеличение прочих остатков средств бюджетов</t>
  </si>
  <si>
    <t>Увеличение прочих остатков денежных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</si>
  <si>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</si>
  <si>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</si>
  <si>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(тыс.руб.)</t>
  </si>
  <si>
    <t>000 01 02 00 00 10 0000 710</t>
  </si>
  <si>
    <t>Погашение бюджетами сельских поселений кредитов от других бюджетов бюджетной системы Российской Федерации в валюте Российской Федерации</t>
  </si>
  <si>
    <t>Дотации бюджетам сельских поселений на выравнивание бюджетной обеспеченности</t>
  </si>
  <si>
    <t>Высшее должностное лицо</t>
  </si>
  <si>
    <t>Осуществление государственных полномочий Республики Мордовия по определению перечня должностных лиц, уполномоченных составлять протоколы об административных правонарушениях, предусмотренных Законом Республики Мордовия от 15 июня 2015 года № 38-З "Об административной ответственности на территории Республики Мордовия"</t>
  </si>
  <si>
    <t xml:space="preserve">Обеспечение деятельности администрации </t>
  </si>
  <si>
    <t>Непрограммные расходы в рамках обеспечения деятельности администрации</t>
  </si>
  <si>
    <t xml:space="preserve">Прочие мероприятия по благоустройству </t>
  </si>
  <si>
    <t>Обеспечение деятельности администрации</t>
  </si>
  <si>
    <t>12</t>
  </si>
  <si>
    <t>Прочие мероприятия по благоустройству</t>
  </si>
  <si>
    <t>000 01 03 00 00 00 0000 000</t>
  </si>
  <si>
    <t>000 01 03 01 00 00 0000 000</t>
  </si>
  <si>
    <t>000 01 03 01 00 10 0000 800</t>
  </si>
  <si>
    <t>000 01 03 01 00 10 0000 810</t>
  </si>
  <si>
    <t>000 01 05 00 00 00 0000 000</t>
  </si>
  <si>
    <t>000 01 05 02 00 00 0000 500</t>
  </si>
  <si>
    <t>000 01 05 02 01 00 0000 510</t>
  </si>
  <si>
    <t>000 01 05 02 01 10 0000 510</t>
  </si>
  <si>
    <t>000 01 05 02 00 00 0000 600</t>
  </si>
  <si>
    <t>000 01 05 02 01 00 0000 610</t>
  </si>
  <si>
    <t>000 01 05 02 01 10 0000 610</t>
  </si>
  <si>
    <t xml:space="preserve">II
</t>
  </si>
  <si>
    <t>в том числе:</t>
  </si>
  <si>
    <t>Субвенции на осуществление государственных полномочий Республики Мордовия по определению перечня должностных лиц, уполномоченных составлять протоколы об административных правонарушениях, предусмотренных Законом Республики Мордовия от 15 июня 2015 года № 38-З "Об административной ответственности на территории Республики Мордовия"</t>
  </si>
  <si>
    <t>730</t>
  </si>
  <si>
    <t>00020210000000000150</t>
  </si>
  <si>
    <t>Дотации бюджетам бюджетной системы Российской Федерации</t>
  </si>
  <si>
    <t>Администрация Большеполянского сельского поселения Кадошкинского муниципального района Республики Мордовия</t>
  </si>
  <si>
    <t xml:space="preserve"> ДОХОДЫ 
БЮДЖЕТА БОЛЬШЕПОЛЯНСКОГО СЕЛЬСКОГО ПОСЕЛЕНИЯ КАДОШКИНСКОГО МУНИЦИПАЛЬНОГО РАЙОНА РЕСПУБЛИКИ МОРДОВИЯ </t>
  </si>
  <si>
    <t>91120215001100000150</t>
  </si>
  <si>
    <t>91120230024100000150</t>
  </si>
  <si>
    <t>91120235118100000150</t>
  </si>
  <si>
    <t>91120240014100000150</t>
  </si>
  <si>
    <t>Непрограммные расходы главных распорядителей средств бюджета Большеполянского сельского поселения Кадошкинского муниципального района Республики Мордовия</t>
  </si>
  <si>
    <t>Непрограммные расходы в рамках обеспечения деятельности главных распорядителей средств бюджета Большеполянского сельского поселения Кадошкинского муниципального района Республики Мордовия</t>
  </si>
  <si>
    <t>Резервный фонд администрации Большеполянского сельского поселения Кадошкинского муниципального района Республики Мордовия</t>
  </si>
  <si>
    <t>99</t>
  </si>
  <si>
    <t>41990</t>
  </si>
  <si>
    <t>Дотации бюджетам сельских поселений на поддержку мер по обеспечению сбалансированности бюджетов</t>
  </si>
  <si>
    <t>91120215002100000150</t>
  </si>
  <si>
    <t>Осуществление государственных полномочий Российской Федерации о первичному воинскому учету на территориях, где отсутствуют военные комиссариаты</t>
  </si>
  <si>
    <t>0</t>
  </si>
  <si>
    <t>Получение кредитов от кредитных организаций бюджетами поселений в валюте Российской Федерации</t>
  </si>
  <si>
    <t>Изменения остатков средств на счетах по учету средств бюджетов</t>
  </si>
  <si>
    <t>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</si>
  <si>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</si>
  <si>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>Прз</t>
  </si>
  <si>
    <t>Цср</t>
  </si>
  <si>
    <t>Вр</t>
  </si>
  <si>
    <t/>
  </si>
  <si>
    <t xml:space="preserve"> (тыс. рублей)</t>
  </si>
  <si>
    <t>(тыс. рублей)</t>
  </si>
  <si>
    <t>Наименование кода группы, подгруппы, статьи, вида источника финансирования дефицитов бюджетов, кода классификации операций сектора государственного управления, относящихся к источникам финансирования дефицитов бюджетов Российской Федерации</t>
  </si>
  <si>
    <t>Сумма (тыс. руб.)</t>
  </si>
  <si>
    <t>Виды заимствований</t>
  </si>
  <si>
    <t>Сумма (тыс.руб.)</t>
  </si>
  <si>
    <t>2025 год</t>
  </si>
  <si>
    <t>00020220000000000150</t>
  </si>
  <si>
    <t>Субсидии бюджетам бюджетной системы Российской Федерации (межбюджетные субсидии)</t>
  </si>
  <si>
    <t>Прочие субсидии бюджетам сельских поселений</t>
  </si>
  <si>
    <t>91120229999100000150</t>
  </si>
  <si>
    <t>Субсидии на софинансирование расходных обязательств по финансовому обеспечению деятельности органов местного самоуправления и муниципальных учреждений</t>
  </si>
  <si>
    <t>44205</t>
  </si>
  <si>
    <t>Другие общегосударственные вопросы</t>
  </si>
  <si>
    <t>911</t>
  </si>
  <si>
    <t>44101</t>
  </si>
  <si>
    <t>Программа комплексного развития транспортной инфраструктуры Большеполянского сельского поселения Кадошкинского муниципального района Республики Мордовия на 2017 – 2025 годы</t>
  </si>
  <si>
    <t>31</t>
  </si>
  <si>
    <t>Мероприятия по укреплению общественного порядка и обеспечению общественной безопасности</t>
  </si>
  <si>
    <t>42300</t>
  </si>
  <si>
    <t>Муниципальная программа "Противодействие терроризму и экстремизму на территории Большеполянского сельского поселения на 2023-2024 годы"</t>
  </si>
  <si>
    <t>Условно утвержденные расходы</t>
  </si>
  <si>
    <t>14</t>
  </si>
  <si>
    <t>Муниципальная программа «Оформление в собственность автомобильных дорог местного значения общего пользования Большеполянского сельского поселения»</t>
  </si>
  <si>
    <t>Мероприятия, связанные с муниципальным управлением</t>
  </si>
  <si>
    <t>41210</t>
  </si>
  <si>
    <t>Муниципальная  программа «Использование  и  охрана  земель  на территории Большеполянского  сельского поселения Кадошкинского  муниципального района Республики Мордовия на 2023-2025 годы»</t>
  </si>
  <si>
    <t>00011100000000000000</t>
  </si>
  <si>
    <t>ДОХОДЫ ОТ ИСПОЛЬЗОВАНИЯ ИМУЩЕСТВА, НАХОДЯЩЕГОСЯ В ГОСУДАРСТВЕННОЙ И МУНИЦИПАЛЬНОЙ СОБСТВЕННОСТИ</t>
  </si>
  <si>
    <t>Доходы от сдачи в аренду имущества, находящегося в оперативном управлении органов управления поселений и созданных ими учреждений (за исключением имущества муниципальных бюджетных и автономных учреждений)</t>
  </si>
  <si>
    <t>91111105035100000120</t>
  </si>
  <si>
    <t>2026 год</t>
  </si>
  <si>
    <t>Иные межбюджетные трансферты на осуществление полномочий по дорожной деятельности в отношении автомобильных дорог местного значения в границах населенных пунктов поселения и обеспечению безопасности дорожного движения на них, включая создание и обеспечение функционирования парковок (парковочных мест), осуществлению муниципального контроля на автомобильном транспорте, городском наземном электрическом транспорте и в дорожном хозяйстве в границах населенных пунктов поселения, организации дорожного движения, а также осуществлению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</t>
  </si>
  <si>
    <t>Приложение 1                                                                              к решению Совета депутатов Большеполянского сельского поселения "О бюджете Большеполянского сельского поселения Кадошкинского муниципального района Республики Мордовия на 2025 год и на плановый период 2026 и 2027 годов"</t>
  </si>
  <si>
    <t>2027 год</t>
  </si>
  <si>
    <t>Приложение 2                                                                              к решению Совета депутатов Большеполянского сельского поселения "О бюджете Большеполянского сельского поселения Кадошкинского муниципального района Республики Мордовия на 2025 год и на плановый период 2026 и 2027 годов"</t>
  </si>
  <si>
    <t xml:space="preserve">ВЕДОМСТВЕННАЯ СТРУКТУРА
РАСХОДОВ БЮДЖЕТА БОЛЬШЕПОЛЯНСКОГО СЕЛЬСКОГО ПОСЕЛЕНИЯ КАДОШКИНСКОГО МУНИЦИПАЛЬНОГО РАЙОНА РЕСПУБЛИКИ МОРДОВИЯ НА 2025 ГОД И НА ПЛАНОВЫЙ ПЕРИОД 2026 И 2027 ГОДОВ </t>
  </si>
  <si>
    <t>Расходы на обеспечение выполнения функций органов местного самоуправления</t>
  </si>
  <si>
    <t>9Д184</t>
  </si>
  <si>
    <t>Иные межбюджетные трансферты на осуществление полномочий по организации в границах поселения электро-, газо- и водоснабжения населения, водоотведения в пределах полномочий, установленных законодательством Российской Федерации</t>
  </si>
  <si>
    <t>Приложение 3                                                                              к решению Совета депутатов Большеполянского сельского поселения "О бюджете Большеполянского сельского поселения Кадошкинского муниципального района Республики Мордовия на 2025 год и на плановый период 2026 и 2027 годов"</t>
  </si>
  <si>
    <t xml:space="preserve">РАСПРЕДЕЛЕНИЕ 
БЮДЖЕТНЫХ АССИГНОВАНИЙ БЮДЖЕТА БОЛЬШЕПОЛЯНСКОГО СЕЛЬСКОГО ПОСЕЛЕНИЯ КАДОШКИНСКОГО МУНИЦИПАЛЬНОГО РАЙОНА РЕСПУБЛИКИ МОРДОВИЯ ПО РАЗДЕЛАМ, ПОДРАЗДЕЛАМ,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2025 ГОД И НА ПЛАНОВЫЙ ПЕРИОД 2026 И 2027 ГОДОВ </t>
  </si>
  <si>
    <t>Приложение 4                                                                             к решению Совета депутатов Большеполянского сельского поселения "О бюджете Большеполянского сельского поселения Кадошкинского муниципального района Республики Мордовия на 2025 год и на плановый период 2026 и 2027 годов"</t>
  </si>
  <si>
    <t>РАСПРЕДЕЛЕНИЕ  
БЮДЖЕТНЫХ АССИГНОВАНИЙ БЮДЖЕТА БОЛЬШЕПОЛЯНСКОГО СЕЛЬСКОГО ПОСЕЛЕНИЯ КАДОШКИНСКОГО МУНИЦИПАЛЬНОГО РАЙОНА РЕСПУБЛИКИ МОРДОВИЯ ПО ЦЕЛЕВЫМ СТАТЬЯМ (МУНИЦИПАЛЬНЫМ ПРОГРАММАМ И НЕПРОГРАММНЫМ НАПРАВЛЕНИЯМ ДЕЯТЕЛЬНОСТИ), ГРУППАМ И ПОДГРУППАМ ВИДОВ РАСХОДОВ, РАЗДЕЛАМ И ПОДРАЗДЕЛАМ КЛАССИФИКАЦИИ РАСХОДОВ БЮДЖЕТОВ  НА 2025 ГОД НА ПЛАНОВЫЙ ПЕРИОД 2026 И 2027 ГОДОВ</t>
  </si>
  <si>
    <t xml:space="preserve">9Д184 </t>
  </si>
  <si>
    <t>Приложение 5                                                                             к решению Совета депутатов Большеполянского сельского поселения "О бюджете Большеполянского сельского поселения Кадошкинского муниципального района Республики Мордовия на 2025 год и на плановый период 2026 и 2027 годов"</t>
  </si>
  <si>
    <t>ИСТОЧНИКИ 
ВНУТРЕННЕГО ФИНАНСИРОВАНИЯ ДЕФИЦИТА  БЮДЖЕТА  БОЛЬШЕПОЛЯНСКОГО СЕЛЬСКОГО ПОСЕЛЕНИЯ КАДОШКИНСКОГО МУНИЦИПАЛЬНОГО РАЙОНА РЕСПУБЛИКИ МОРДОВИЯ НА 2025 ГОД И НА ПЛАНОВЫЙ ПЕРИОД 2026 И 2027 ГОДОВ</t>
  </si>
  <si>
    <t>Приложение 6                                                                             к решению Совета депутатов Большеполянского сельского поселения "О бюджете Большеполянского сельского поселения Кадошкинского муниципального района Республики Мордовия на 2025 год и на плановый период 2026 и 2027 годов"</t>
  </si>
  <si>
    <t>ПРОГРАММА 
МУНИЦИПАЛЬНЫХ ВНУТРЕННИХ ЗАИМСТВОВАНИЙ БОЛЬШЕПОЛЯНСКОГО СЕЛЬСКОГО ПОСЕЛЕНИЯ КАДОШКИНСКОГО МУНИЦИПАЛЬНОГО РАЙОНА РЕСПУБЛИКИ МОРДОВИЯ НА 2025 ГОД И НА ПЛАНОВЫЙ ПЕРИОД 2026 И 2027 ГОДОВ</t>
  </si>
  <si>
    <t>Объем средств, направляемых на погашение основной суммы долга</t>
  </si>
  <si>
    <t>Муниципальная программа "Противодействие терроризму и экстремизму на территории Большеполянского сельского поселения на 2025-2026 годы"</t>
  </si>
  <si>
    <t>Другие вопросы в области национальной экономики</t>
  </si>
  <si>
    <t>Иные межбюджетные трансферты на осуществление полномочий по утверждению генеральных планов поселения, правил землепользования и застройки, утверждению подготовленной на основе генеральных планов поселения документации по планировке территории, выдаче градостроительного плана земельного участка, расположенного в границах поселения</t>
  </si>
  <si>
    <t>44107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</si>
</sst>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#,##0.0"/>
    <numFmt numFmtId="165" formatCode="0.0"/>
    <numFmt numFmtId="166" formatCode="#,##0.0_ ;[Red]\-#,##0.0\ "/>
  </numFmts>
  <fonts count="19" x14ac:knownFonts="1">
    <font>
      <sz val="10"/>
      <name val="Arial"/>
      <family val="2"/>
      <charset val="204"/>
    </font>
    <font>
      <sz val="10"/>
      <name val="Arial Cyr"/>
      <family val="2"/>
      <charset val="204"/>
    </font>
    <font>
      <sz val="12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Arial Cyr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9"/>
      <color rgb="FFFF0000"/>
      <name val="Arial"/>
      <family val="2"/>
      <charset val="204"/>
    </font>
    <font>
      <sz val="12"/>
      <name val="Verdana"/>
      <family val="2"/>
      <charset val="204"/>
    </font>
    <font>
      <b/>
      <sz val="12"/>
      <name val="Arial"/>
      <family val="2"/>
      <charset val="204"/>
    </font>
    <font>
      <b/>
      <sz val="12"/>
      <color rgb="FF000000"/>
      <name val="Times New Roman"/>
      <family val="1"/>
      <charset val="204"/>
    </font>
    <font>
      <sz val="10"/>
      <name val="Arial Cyr"/>
      <charset val="204"/>
    </font>
    <font>
      <b/>
      <sz val="11.5"/>
      <name val="Times New Roman"/>
      <family val="1"/>
      <charset val="204"/>
    </font>
    <font>
      <b/>
      <sz val="12"/>
      <color rgb="FF22272F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theme="0"/>
        <bgColor rgb="FF000000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7">
    <xf numFmtId="0" fontId="0" fillId="0" borderId="0"/>
    <xf numFmtId="0" fontId="1" fillId="0" borderId="0"/>
    <xf numFmtId="0" fontId="7" fillId="0" borderId="0" applyNumberFormat="0" applyFont="0" applyFill="0" applyBorder="0" applyAlignment="0" applyProtection="0">
      <alignment vertical="top"/>
    </xf>
    <xf numFmtId="0" fontId="1" fillId="0" borderId="0"/>
    <xf numFmtId="0" fontId="1" fillId="0" borderId="0"/>
    <xf numFmtId="43" fontId="7" fillId="0" borderId="0" applyFont="0" applyFill="0" applyBorder="0" applyAlignment="0" applyProtection="0"/>
    <xf numFmtId="0" fontId="16" fillId="0" borderId="0"/>
  </cellStyleXfs>
  <cellXfs count="268">
    <xf numFmtId="0" fontId="0" fillId="0" borderId="0" xfId="0"/>
    <xf numFmtId="0" fontId="2" fillId="0" borderId="0" xfId="0" applyFont="1" applyBorder="1"/>
    <xf numFmtId="0" fontId="3" fillId="0" borderId="0" xfId="0" applyFont="1" applyBorder="1"/>
    <xf numFmtId="0" fontId="3" fillId="0" borderId="0" xfId="3" applyFont="1" applyBorder="1"/>
    <xf numFmtId="4" fontId="3" fillId="0" borderId="0" xfId="3" applyNumberFormat="1" applyFont="1" applyBorder="1"/>
    <xf numFmtId="49" fontId="3" fillId="3" borderId="1" xfId="1" applyNumberFormat="1" applyFont="1" applyFill="1" applyBorder="1" applyAlignment="1">
      <alignment horizontal="center"/>
    </xf>
    <xf numFmtId="0" fontId="3" fillId="0" borderId="0" xfId="0" applyFont="1"/>
    <xf numFmtId="0" fontId="3" fillId="0" borderId="0" xfId="0" applyFont="1" applyAlignment="1">
      <alignment wrapText="1"/>
    </xf>
    <xf numFmtId="0" fontId="3" fillId="0" borderId="20" xfId="0" applyFont="1" applyBorder="1" applyAlignment="1">
      <alignment horizontal="justify" vertical="top" wrapText="1"/>
    </xf>
    <xf numFmtId="0" fontId="3" fillId="0" borderId="0" xfId="4" applyFont="1" applyBorder="1"/>
    <xf numFmtId="0" fontId="14" fillId="0" borderId="0" xfId="0" applyFont="1"/>
    <xf numFmtId="0" fontId="2" fillId="0" borderId="0" xfId="0" applyFont="1"/>
    <xf numFmtId="0" fontId="4" fillId="0" borderId="0" xfId="0" applyFont="1" applyBorder="1"/>
    <xf numFmtId="0" fontId="3" fillId="0" borderId="0" xfId="0" applyFont="1" applyBorder="1" applyAlignment="1">
      <alignment vertical="top"/>
    </xf>
    <xf numFmtId="0" fontId="4" fillId="0" borderId="0" xfId="0" applyFont="1" applyAlignment="1">
      <alignment vertical="center" wrapText="1"/>
    </xf>
    <xf numFmtId="0" fontId="4" fillId="0" borderId="0" xfId="0" applyFont="1" applyFill="1" applyAlignment="1">
      <alignment vertical="center" wrapText="1"/>
    </xf>
    <xf numFmtId="0" fontId="2" fillId="0" borderId="0" xfId="0" applyFont="1" applyFill="1"/>
    <xf numFmtId="0" fontId="4" fillId="2" borderId="0" xfId="0" applyFont="1" applyFill="1" applyAlignment="1">
      <alignment vertical="center" wrapText="1"/>
    </xf>
    <xf numFmtId="0" fontId="2" fillId="2" borderId="0" xfId="0" applyFont="1" applyFill="1"/>
    <xf numFmtId="0" fontId="4" fillId="0" borderId="0" xfId="0" applyFont="1" applyBorder="1" applyAlignment="1">
      <alignment vertical="center" wrapText="1"/>
    </xf>
    <xf numFmtId="0" fontId="4" fillId="0" borderId="0" xfId="0" applyFont="1"/>
    <xf numFmtId="0" fontId="4" fillId="0" borderId="21" xfId="0" applyFont="1" applyBorder="1" applyAlignment="1">
      <alignment vertical="center" wrapText="1"/>
    </xf>
    <xf numFmtId="165" fontId="3" fillId="0" borderId="0" xfId="0" applyNumberFormat="1" applyFont="1"/>
    <xf numFmtId="164" fontId="3" fillId="3" borderId="1" xfId="1" applyNumberFormat="1" applyFont="1" applyFill="1" applyBorder="1" applyAlignment="1">
      <alignment horizontal="right"/>
    </xf>
    <xf numFmtId="0" fontId="3" fillId="3" borderId="1" xfId="0" applyFont="1" applyFill="1" applyBorder="1"/>
    <xf numFmtId="164" fontId="3" fillId="3" borderId="1" xfId="0" applyNumberFormat="1" applyFont="1" applyFill="1" applyBorder="1"/>
    <xf numFmtId="0" fontId="2" fillId="0" borderId="1" xfId="0" applyFont="1" applyBorder="1"/>
    <xf numFmtId="0" fontId="14" fillId="0" borderId="0" xfId="0" applyFont="1" applyFill="1" applyBorder="1"/>
    <xf numFmtId="0" fontId="14" fillId="0" borderId="0" xfId="0" applyFont="1" applyFill="1"/>
    <xf numFmtId="0" fontId="2" fillId="0" borderId="0" xfId="0" applyFont="1" applyFill="1" applyBorder="1"/>
    <xf numFmtId="0" fontId="2" fillId="0" borderId="0" xfId="0" applyFont="1" applyAlignment="1">
      <alignment vertical="top"/>
    </xf>
    <xf numFmtId="0" fontId="3" fillId="0" borderId="2" xfId="4" applyFont="1" applyBorder="1" applyAlignment="1">
      <alignment horizontal="center" vertical="justify"/>
    </xf>
    <xf numFmtId="165" fontId="4" fillId="0" borderId="1" xfId="4" applyNumberFormat="1" applyFont="1" applyBorder="1" applyAlignment="1">
      <alignment horizontal="center"/>
    </xf>
    <xf numFmtId="49" fontId="3" fillId="0" borderId="3" xfId="4" applyNumberFormat="1" applyFont="1" applyBorder="1" applyAlignment="1">
      <alignment horizontal="center" vertical="center"/>
    </xf>
    <xf numFmtId="49" fontId="3" fillId="0" borderId="18" xfId="4" applyNumberFormat="1" applyFont="1" applyBorder="1" applyAlignment="1">
      <alignment horizontal="center" vertical="center"/>
    </xf>
    <xf numFmtId="49" fontId="4" fillId="0" borderId="3" xfId="4" applyNumberFormat="1" applyFont="1" applyBorder="1" applyAlignment="1">
      <alignment horizontal="center" vertical="center"/>
    </xf>
    <xf numFmtId="0" fontId="4" fillId="0" borderId="6" xfId="4" applyFont="1" applyBorder="1" applyAlignment="1">
      <alignment horizontal="left" vertical="top" wrapText="1"/>
    </xf>
    <xf numFmtId="0" fontId="4" fillId="0" borderId="0" xfId="4" applyFont="1" applyBorder="1"/>
    <xf numFmtId="0" fontId="3" fillId="0" borderId="18" xfId="4" applyFont="1" applyBorder="1" applyAlignment="1">
      <alignment horizontal="left" vertical="top" wrapText="1"/>
    </xf>
    <xf numFmtId="165" fontId="3" fillId="0" borderId="1" xfId="4" applyNumberFormat="1" applyFont="1" applyBorder="1" applyAlignment="1">
      <alignment horizontal="center"/>
    </xf>
    <xf numFmtId="0" fontId="4" fillId="0" borderId="18" xfId="4" applyFont="1" applyBorder="1" applyAlignment="1">
      <alignment horizontal="left" vertical="top" wrapText="1"/>
    </xf>
    <xf numFmtId="49" fontId="3" fillId="0" borderId="4" xfId="4" applyNumberFormat="1" applyFont="1" applyBorder="1" applyAlignment="1">
      <alignment horizontal="center" vertical="center"/>
    </xf>
    <xf numFmtId="0" fontId="3" fillId="0" borderId="12" xfId="4" applyFont="1" applyBorder="1" applyAlignment="1">
      <alignment horizontal="left" vertical="top" wrapText="1"/>
    </xf>
    <xf numFmtId="49" fontId="3" fillId="0" borderId="1" xfId="4" applyNumberFormat="1" applyFont="1" applyBorder="1" applyAlignment="1">
      <alignment horizontal="center" vertical="center"/>
    </xf>
    <xf numFmtId="0" fontId="3" fillId="0" borderId="7" xfId="4" applyFont="1" applyBorder="1" applyAlignment="1">
      <alignment horizontal="left" vertical="top" wrapText="1"/>
    </xf>
    <xf numFmtId="165" fontId="3" fillId="0" borderId="0" xfId="4" applyNumberFormat="1" applyFont="1" applyBorder="1"/>
    <xf numFmtId="49" fontId="3" fillId="0" borderId="18" xfId="4" applyNumberFormat="1" applyFont="1" applyFill="1" applyBorder="1" applyAlignment="1">
      <alignment horizontal="left" vertical="top" wrapText="1"/>
    </xf>
    <xf numFmtId="0" fontId="3" fillId="0" borderId="8" xfId="4" applyFont="1" applyBorder="1" applyAlignment="1">
      <alignment horizontal="left" vertical="top" wrapText="1"/>
    </xf>
    <xf numFmtId="0" fontId="3" fillId="0" borderId="0" xfId="4" applyFont="1" applyBorder="1" applyAlignment="1">
      <alignment horizontal="left" vertical="top" wrapText="1"/>
    </xf>
    <xf numFmtId="164" fontId="4" fillId="0" borderId="1" xfId="3" applyNumberFormat="1" applyFont="1" applyBorder="1" applyAlignment="1">
      <alignment horizontal="right"/>
    </xf>
    <xf numFmtId="0" fontId="3" fillId="0" borderId="1" xfId="3" applyFont="1" applyBorder="1"/>
    <xf numFmtId="0" fontId="4" fillId="0" borderId="3" xfId="3" applyFont="1" applyBorder="1" applyAlignment="1">
      <alignment horizontal="center" vertical="top"/>
    </xf>
    <xf numFmtId="0" fontId="4" fillId="0" borderId="18" xfId="3" applyFont="1" applyBorder="1" applyAlignment="1">
      <alignment wrapText="1"/>
    </xf>
    <xf numFmtId="0" fontId="3" fillId="0" borderId="3" xfId="3" applyFont="1" applyBorder="1" applyAlignment="1">
      <alignment horizontal="center" vertical="top"/>
    </xf>
    <xf numFmtId="0" fontId="3" fillId="0" borderId="18" xfId="3" applyFont="1" applyBorder="1" applyAlignment="1">
      <alignment vertical="top" wrapText="1"/>
    </xf>
    <xf numFmtId="164" fontId="3" fillId="4" borderId="1" xfId="3" applyNumberFormat="1" applyFont="1" applyFill="1" applyBorder="1" applyAlignment="1">
      <alignment horizontal="right"/>
    </xf>
    <xf numFmtId="164" fontId="3" fillId="0" borderId="1" xfId="3" applyNumberFormat="1" applyFont="1" applyBorder="1" applyAlignment="1">
      <alignment horizontal="right"/>
    </xf>
    <xf numFmtId="165" fontId="4" fillId="0" borderId="1" xfId="4" applyNumberFormat="1" applyFont="1" applyBorder="1" applyAlignment="1">
      <alignment horizontal="right"/>
    </xf>
    <xf numFmtId="0" fontId="3" fillId="0" borderId="18" xfId="3" applyFont="1" applyBorder="1" applyAlignment="1">
      <alignment wrapText="1"/>
    </xf>
    <xf numFmtId="0" fontId="4" fillId="0" borderId="18" xfId="3" applyFont="1" applyBorder="1" applyAlignment="1">
      <alignment vertical="top" wrapText="1"/>
    </xf>
    <xf numFmtId="165" fontId="3" fillId="0" borderId="1" xfId="3" applyNumberFormat="1" applyFont="1" applyBorder="1"/>
    <xf numFmtId="0" fontId="3" fillId="0" borderId="18" xfId="0" applyFont="1" applyFill="1" applyBorder="1" applyAlignment="1">
      <alignment wrapText="1"/>
    </xf>
    <xf numFmtId="0" fontId="4" fillId="0" borderId="3" xfId="3" applyFont="1" applyBorder="1" applyAlignment="1">
      <alignment horizontal="center" vertical="top" wrapText="1"/>
    </xf>
    <xf numFmtId="164" fontId="2" fillId="0" borderId="0" xfId="0" applyNumberFormat="1" applyFont="1" applyBorder="1"/>
    <xf numFmtId="49" fontId="3" fillId="3" borderId="8" xfId="1" applyNumberFormat="1" applyFont="1" applyFill="1" applyBorder="1" applyAlignment="1">
      <alignment horizontal="center"/>
    </xf>
    <xf numFmtId="49" fontId="3" fillId="3" borderId="1" xfId="0" applyNumberFormat="1" applyFont="1" applyFill="1" applyBorder="1" applyAlignment="1">
      <alignment horizontal="center"/>
    </xf>
    <xf numFmtId="49" fontId="3" fillId="3" borderId="7" xfId="1" applyNumberFormat="1" applyFont="1" applyFill="1" applyBorder="1" applyAlignment="1">
      <alignment horizontal="center"/>
    </xf>
    <xf numFmtId="49" fontId="3" fillId="3" borderId="11" xfId="1" applyNumberFormat="1" applyFont="1" applyFill="1" applyBorder="1" applyAlignment="1">
      <alignment horizontal="center"/>
    </xf>
    <xf numFmtId="49" fontId="3" fillId="3" borderId="11" xfId="0" applyNumberFormat="1" applyFont="1" applyFill="1" applyBorder="1" applyAlignment="1">
      <alignment horizontal="center"/>
    </xf>
    <xf numFmtId="0" fontId="3" fillId="3" borderId="1" xfId="0" applyFont="1" applyFill="1" applyBorder="1" applyAlignment="1">
      <alignment vertical="top"/>
    </xf>
    <xf numFmtId="0" fontId="3" fillId="3" borderId="1" xfId="0" applyFont="1" applyFill="1" applyBorder="1" applyAlignment="1">
      <alignment vertical="top" wrapText="1"/>
    </xf>
    <xf numFmtId="0" fontId="4" fillId="3" borderId="1" xfId="1" applyFont="1" applyFill="1" applyBorder="1" applyAlignment="1">
      <alignment horizontal="center"/>
    </xf>
    <xf numFmtId="0" fontId="3" fillId="3" borderId="1" xfId="0" applyFont="1" applyFill="1" applyBorder="1" applyAlignment="1">
      <alignment horizontal="center"/>
    </xf>
    <xf numFmtId="0" fontId="4" fillId="3" borderId="1" xfId="1" applyFont="1" applyFill="1" applyBorder="1" applyAlignment="1">
      <alignment horizontal="left" vertical="top" wrapText="1"/>
    </xf>
    <xf numFmtId="49" fontId="4" fillId="3" borderId="1" xfId="1" applyNumberFormat="1" applyFont="1" applyFill="1" applyBorder="1" applyAlignment="1">
      <alignment horizontal="center"/>
    </xf>
    <xf numFmtId="49" fontId="4" fillId="3" borderId="1" xfId="0" applyNumberFormat="1" applyFont="1" applyFill="1" applyBorder="1" applyAlignment="1">
      <alignment horizontal="center" wrapText="1"/>
    </xf>
    <xf numFmtId="0" fontId="4" fillId="3" borderId="1" xfId="0" applyFont="1" applyFill="1" applyBorder="1"/>
    <xf numFmtId="164" fontId="4" fillId="3" borderId="1" xfId="0" applyNumberFormat="1" applyFont="1" applyFill="1" applyBorder="1"/>
    <xf numFmtId="0" fontId="10" fillId="3" borderId="1" xfId="0" applyFont="1" applyFill="1" applyBorder="1" applyAlignment="1">
      <alignment vertical="top" wrapText="1"/>
    </xf>
    <xf numFmtId="49" fontId="3" fillId="3" borderId="1" xfId="0" applyNumberFormat="1" applyFont="1" applyFill="1" applyBorder="1" applyAlignment="1">
      <alignment horizontal="center" wrapText="1"/>
    </xf>
    <xf numFmtId="49" fontId="4" fillId="3" borderId="7" xfId="1" applyNumberFormat="1" applyFont="1" applyFill="1" applyBorder="1" applyAlignment="1">
      <alignment horizontal="center"/>
    </xf>
    <xf numFmtId="49" fontId="4" fillId="3" borderId="8" xfId="1" applyNumberFormat="1" applyFont="1" applyFill="1" applyBorder="1" applyAlignment="1">
      <alignment horizontal="center"/>
    </xf>
    <xf numFmtId="0" fontId="4" fillId="3" borderId="7" xfId="1" applyFont="1" applyFill="1" applyBorder="1" applyAlignment="1">
      <alignment horizontal="left" vertical="top" wrapText="1"/>
    </xf>
    <xf numFmtId="49" fontId="8" fillId="3" borderId="1" xfId="0" applyNumberFormat="1" applyFont="1" applyFill="1" applyBorder="1" applyAlignment="1">
      <alignment horizontal="center"/>
    </xf>
    <xf numFmtId="49" fontId="3" fillId="3" borderId="8" xfId="0" applyNumberFormat="1" applyFont="1" applyFill="1" applyBorder="1" applyAlignment="1">
      <alignment horizontal="center"/>
    </xf>
    <xf numFmtId="0" fontId="4" fillId="3" borderId="1" xfId="0" applyFont="1" applyFill="1" applyBorder="1" applyAlignment="1">
      <alignment vertical="top" wrapText="1"/>
    </xf>
    <xf numFmtId="49" fontId="9" fillId="3" borderId="1" xfId="0" applyNumberFormat="1" applyFont="1" applyFill="1" applyBorder="1" applyAlignment="1">
      <alignment horizontal="center"/>
    </xf>
    <xf numFmtId="49" fontId="4" fillId="3" borderId="8" xfId="0" applyNumberFormat="1" applyFont="1" applyFill="1" applyBorder="1" applyAlignment="1">
      <alignment horizontal="center"/>
    </xf>
    <xf numFmtId="49" fontId="4" fillId="3" borderId="1" xfId="0" applyNumberFormat="1" applyFont="1" applyFill="1" applyBorder="1" applyAlignment="1">
      <alignment horizontal="center"/>
    </xf>
    <xf numFmtId="49" fontId="4" fillId="3" borderId="7" xfId="0" applyNumberFormat="1" applyFont="1" applyFill="1" applyBorder="1" applyAlignment="1">
      <alignment horizontal="center"/>
    </xf>
    <xf numFmtId="49" fontId="3" fillId="3" borderId="7" xfId="0" applyNumberFormat="1" applyFont="1" applyFill="1" applyBorder="1" applyAlignment="1">
      <alignment horizontal="center"/>
    </xf>
    <xf numFmtId="0" fontId="3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left" vertical="top"/>
    </xf>
    <xf numFmtId="0" fontId="4" fillId="3" borderId="1" xfId="0" applyFont="1" applyFill="1" applyBorder="1" applyAlignment="1">
      <alignment horizontal="center" vertical="center"/>
    </xf>
    <xf numFmtId="164" fontId="4" fillId="3" borderId="1" xfId="0" applyNumberFormat="1" applyFont="1" applyFill="1" applyBorder="1" applyAlignment="1">
      <alignment horizontal="right" vertical="center" wrapText="1"/>
    </xf>
    <xf numFmtId="0" fontId="4" fillId="3" borderId="1" xfId="1" applyFont="1" applyFill="1" applyBorder="1" applyAlignment="1">
      <alignment vertical="top" wrapText="1"/>
    </xf>
    <xf numFmtId="0" fontId="4" fillId="3" borderId="1" xfId="1" applyFont="1" applyFill="1" applyBorder="1" applyAlignment="1">
      <alignment horizontal="center" wrapText="1"/>
    </xf>
    <xf numFmtId="164" fontId="4" fillId="3" borderId="1" xfId="0" applyNumberFormat="1" applyFont="1" applyFill="1" applyBorder="1" applyAlignment="1"/>
    <xf numFmtId="164" fontId="3" fillId="3" borderId="1" xfId="0" applyNumberFormat="1" applyFont="1" applyFill="1" applyBorder="1" applyAlignment="1"/>
    <xf numFmtId="2" fontId="3" fillId="3" borderId="1" xfId="0" applyNumberFormat="1" applyFont="1" applyFill="1" applyBorder="1" applyAlignment="1">
      <alignment vertical="top" wrapText="1"/>
    </xf>
    <xf numFmtId="164" fontId="3" fillId="3" borderId="1" xfId="0" applyNumberFormat="1" applyFont="1" applyFill="1" applyBorder="1" applyAlignment="1">
      <alignment horizontal="right"/>
    </xf>
    <xf numFmtId="49" fontId="3" fillId="3" borderId="1" xfId="1" applyNumberFormat="1" applyFont="1" applyFill="1" applyBorder="1" applyAlignment="1">
      <alignment horizontal="center" wrapText="1"/>
    </xf>
    <xf numFmtId="49" fontId="3" fillId="3" borderId="8" xfId="1" applyNumberFormat="1" applyFont="1" applyFill="1" applyBorder="1" applyAlignment="1">
      <alignment horizontal="center" wrapText="1"/>
    </xf>
    <xf numFmtId="0" fontId="10" fillId="3" borderId="0" xfId="0" applyFont="1" applyFill="1" applyAlignment="1">
      <alignment vertical="top" wrapText="1"/>
    </xf>
    <xf numFmtId="164" fontId="4" fillId="3" borderId="1" xfId="1" applyNumberFormat="1" applyFont="1" applyFill="1" applyBorder="1" applyAlignment="1">
      <alignment horizontal="right"/>
    </xf>
    <xf numFmtId="0" fontId="3" fillId="3" borderId="1" xfId="1" applyFont="1" applyFill="1" applyBorder="1" applyAlignment="1">
      <alignment horizontal="left" vertical="top" wrapText="1"/>
    </xf>
    <xf numFmtId="49" fontId="4" fillId="3" borderId="1" xfId="1" applyNumberFormat="1" applyFont="1" applyFill="1" applyBorder="1" applyAlignment="1">
      <alignment horizontal="center" wrapText="1"/>
    </xf>
    <xf numFmtId="0" fontId="3" fillId="3" borderId="4" xfId="1" applyFont="1" applyFill="1" applyBorder="1" applyAlignment="1">
      <alignment horizontal="left" vertical="top" wrapText="1"/>
    </xf>
    <xf numFmtId="49" fontId="3" fillId="3" borderId="6" xfId="1" applyNumberFormat="1" applyFont="1" applyFill="1" applyBorder="1" applyAlignment="1">
      <alignment horizontal="center"/>
    </xf>
    <xf numFmtId="49" fontId="11" fillId="3" borderId="1" xfId="1" applyNumberFormat="1" applyFont="1" applyFill="1" applyBorder="1" applyAlignment="1">
      <alignment horizontal="center"/>
    </xf>
    <xf numFmtId="0" fontId="3" fillId="3" borderId="1" xfId="2" applyFont="1" applyFill="1" applyBorder="1" applyAlignment="1">
      <alignment vertical="top" wrapText="1"/>
    </xf>
    <xf numFmtId="0" fontId="10" fillId="5" borderId="1" xfId="0" applyFont="1" applyFill="1" applyBorder="1" applyAlignment="1">
      <alignment vertical="top" wrapText="1"/>
    </xf>
    <xf numFmtId="0" fontId="10" fillId="5" borderId="9" xfId="0" applyFont="1" applyFill="1" applyBorder="1" applyAlignment="1">
      <alignment vertical="top" wrapText="1"/>
    </xf>
    <xf numFmtId="49" fontId="3" fillId="3" borderId="1" xfId="1" applyNumberFormat="1" applyFont="1" applyFill="1" applyBorder="1" applyAlignment="1">
      <alignment horizontal="center" vertical="top" wrapText="1"/>
    </xf>
    <xf numFmtId="2" fontId="4" fillId="3" borderId="1" xfId="1" applyNumberFormat="1" applyFont="1" applyFill="1" applyBorder="1" applyAlignment="1"/>
    <xf numFmtId="0" fontId="3" fillId="3" borderId="1" xfId="1" applyFont="1" applyFill="1" applyBorder="1" applyAlignment="1">
      <alignment horizontal="center"/>
    </xf>
    <xf numFmtId="0" fontId="3" fillId="3" borderId="1" xfId="1" applyFont="1" applyFill="1" applyBorder="1" applyAlignment="1">
      <alignment horizontal="center" wrapText="1"/>
    </xf>
    <xf numFmtId="165" fontId="3" fillId="3" borderId="1" xfId="0" applyNumberFormat="1" applyFont="1" applyFill="1" applyBorder="1"/>
    <xf numFmtId="0" fontId="3" fillId="3" borderId="1" xfId="0" applyFont="1" applyFill="1" applyBorder="1" applyAlignment="1">
      <alignment horizontal="center" vertical="center"/>
    </xf>
    <xf numFmtId="0" fontId="3" fillId="3" borderId="0" xfId="0" applyFont="1" applyFill="1" applyAlignment="1">
      <alignment horizontal="right"/>
    </xf>
    <xf numFmtId="0" fontId="3" fillId="3" borderId="0" xfId="4" applyFont="1" applyFill="1" applyBorder="1"/>
    <xf numFmtId="0" fontId="13" fillId="3" borderId="0" xfId="4" applyFont="1" applyFill="1" applyBorder="1" applyAlignment="1">
      <alignment horizontal="left"/>
    </xf>
    <xf numFmtId="0" fontId="3" fillId="3" borderId="0" xfId="4" applyFont="1" applyFill="1" applyBorder="1" applyAlignment="1"/>
    <xf numFmtId="0" fontId="3" fillId="3" borderId="0" xfId="0" applyFont="1" applyFill="1"/>
    <xf numFmtId="0" fontId="2" fillId="3" borderId="0" xfId="0" applyFont="1" applyFill="1"/>
    <xf numFmtId="0" fontId="3" fillId="3" borderId="3" xfId="0" applyFont="1" applyFill="1" applyBorder="1" applyAlignment="1">
      <alignment horizontal="center" vertical="top" wrapText="1"/>
    </xf>
    <xf numFmtId="0" fontId="3" fillId="3" borderId="6" xfId="0" applyFont="1" applyFill="1" applyBorder="1" applyAlignment="1">
      <alignment horizontal="center" vertical="top" wrapText="1"/>
    </xf>
    <xf numFmtId="49" fontId="4" fillId="3" borderId="2" xfId="0" applyNumberFormat="1" applyFont="1" applyFill="1" applyBorder="1" applyAlignment="1">
      <alignment horizontal="left" vertical="top"/>
    </xf>
    <xf numFmtId="164" fontId="4" fillId="3" borderId="7" xfId="0" applyNumberFormat="1" applyFont="1" applyFill="1" applyBorder="1"/>
    <xf numFmtId="49" fontId="4" fillId="3" borderId="2" xfId="0" applyNumberFormat="1" applyFont="1" applyFill="1" applyBorder="1" applyAlignment="1">
      <alignment horizontal="center" vertical="top"/>
    </xf>
    <xf numFmtId="49" fontId="3" fillId="3" borderId="2" xfId="0" applyNumberFormat="1" applyFont="1" applyFill="1" applyBorder="1" applyAlignment="1">
      <alignment horizontal="center" vertical="top"/>
    </xf>
    <xf numFmtId="164" fontId="3" fillId="3" borderId="7" xfId="0" applyNumberFormat="1" applyFont="1" applyFill="1" applyBorder="1"/>
    <xf numFmtId="0" fontId="3" fillId="3" borderId="1" xfId="0" applyFont="1" applyFill="1" applyBorder="1" applyAlignment="1">
      <alignment horizontal="left" vertical="top" wrapText="1"/>
    </xf>
    <xf numFmtId="0" fontId="4" fillId="3" borderId="1" xfId="0" applyFont="1" applyFill="1" applyBorder="1" applyAlignment="1">
      <alignment horizontal="left" vertical="top" wrapText="1"/>
    </xf>
    <xf numFmtId="0" fontId="3" fillId="3" borderId="1" xfId="0" applyFont="1" applyFill="1" applyBorder="1" applyAlignment="1">
      <alignment horizontal="justify" vertical="top" wrapText="1"/>
    </xf>
    <xf numFmtId="49" fontId="4" fillId="3" borderId="2" xfId="0" applyNumberFormat="1" applyFont="1" applyFill="1" applyBorder="1" applyAlignment="1">
      <alignment horizontal="center" vertical="justify"/>
    </xf>
    <xf numFmtId="0" fontId="4" fillId="3" borderId="1" xfId="0" applyFont="1" applyFill="1" applyBorder="1" applyAlignment="1">
      <alignment wrapText="1"/>
    </xf>
    <xf numFmtId="0" fontId="4" fillId="3" borderId="1" xfId="0" applyFont="1" applyFill="1" applyBorder="1" applyAlignment="1">
      <alignment horizontal="justify" vertical="top" wrapText="1"/>
    </xf>
    <xf numFmtId="0" fontId="3" fillId="3" borderId="0" xfId="0" applyFont="1" applyFill="1" applyBorder="1" applyAlignment="1">
      <alignment vertical="top"/>
    </xf>
    <xf numFmtId="0" fontId="3" fillId="3" borderId="0" xfId="0" applyFont="1" applyFill="1" applyBorder="1"/>
    <xf numFmtId="0" fontId="3" fillId="3" borderId="0" xfId="0" applyFont="1" applyFill="1" applyBorder="1" applyAlignment="1">
      <alignment horizontal="right"/>
    </xf>
    <xf numFmtId="165" fontId="3" fillId="3" borderId="0" xfId="0" applyNumberFormat="1" applyFont="1" applyFill="1"/>
    <xf numFmtId="0" fontId="2" fillId="3" borderId="0" xfId="0" applyFont="1" applyFill="1" applyBorder="1"/>
    <xf numFmtId="0" fontId="3" fillId="3" borderId="0" xfId="0" applyFont="1" applyFill="1" applyAlignment="1">
      <alignment vertical="top" wrapText="1"/>
    </xf>
    <xf numFmtId="0" fontId="3" fillId="3" borderId="0" xfId="0" applyFont="1" applyFill="1" applyAlignment="1">
      <alignment horizontal="center" wrapText="1"/>
    </xf>
    <xf numFmtId="0" fontId="8" fillId="3" borderId="0" xfId="0" applyFont="1" applyFill="1" applyAlignment="1">
      <alignment horizontal="center" wrapText="1"/>
    </xf>
    <xf numFmtId="0" fontId="3" fillId="3" borderId="1" xfId="0" applyFont="1" applyFill="1" applyBorder="1" applyAlignment="1">
      <alignment horizontal="center" vertical="top" wrapText="1"/>
    </xf>
    <xf numFmtId="0" fontId="3" fillId="3" borderId="7" xfId="0" applyFont="1" applyFill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/>
    </xf>
    <xf numFmtId="49" fontId="3" fillId="3" borderId="1" xfId="0" applyNumberFormat="1" applyFont="1" applyFill="1" applyBorder="1" applyAlignment="1">
      <alignment horizontal="center" vertical="center"/>
    </xf>
    <xf numFmtId="49" fontId="3" fillId="3" borderId="7" xfId="0" applyNumberFormat="1" applyFont="1" applyFill="1" applyBorder="1" applyAlignment="1">
      <alignment horizontal="center" vertical="center"/>
    </xf>
    <xf numFmtId="0" fontId="4" fillId="3" borderId="22" xfId="2" applyFont="1" applyFill="1" applyBorder="1" applyAlignment="1">
      <alignment vertical="top" wrapText="1"/>
    </xf>
    <xf numFmtId="49" fontId="4" fillId="3" borderId="9" xfId="0" applyNumberFormat="1" applyFont="1" applyFill="1" applyBorder="1" applyAlignment="1">
      <alignment horizontal="center"/>
    </xf>
    <xf numFmtId="49" fontId="4" fillId="3" borderId="15" xfId="0" applyNumberFormat="1" applyFont="1" applyFill="1" applyBorder="1" applyAlignment="1">
      <alignment horizontal="center"/>
    </xf>
    <xf numFmtId="49" fontId="4" fillId="3" borderId="17" xfId="0" applyNumberFormat="1" applyFont="1" applyFill="1" applyBorder="1" applyAlignment="1">
      <alignment horizontal="center"/>
    </xf>
    <xf numFmtId="164" fontId="4" fillId="3" borderId="9" xfId="0" applyNumberFormat="1" applyFont="1" applyFill="1" applyBorder="1" applyAlignment="1">
      <alignment horizontal="left"/>
    </xf>
    <xf numFmtId="49" fontId="3" fillId="3" borderId="14" xfId="1" applyNumberFormat="1" applyFont="1" applyFill="1" applyBorder="1" applyAlignment="1">
      <alignment horizontal="center"/>
    </xf>
    <xf numFmtId="49" fontId="3" fillId="3" borderId="5" xfId="1" applyNumberFormat="1" applyFont="1" applyFill="1" applyBorder="1" applyAlignment="1">
      <alignment horizontal="center"/>
    </xf>
    <xf numFmtId="49" fontId="3" fillId="3" borderId="1" xfId="2" applyNumberFormat="1" applyFont="1" applyFill="1" applyBorder="1" applyAlignment="1" applyProtection="1">
      <alignment horizontal="center"/>
    </xf>
    <xf numFmtId="49" fontId="3" fillId="3" borderId="23" xfId="1" applyNumberFormat="1" applyFont="1" applyFill="1" applyBorder="1" applyAlignment="1">
      <alignment horizontal="center"/>
    </xf>
    <xf numFmtId="49" fontId="3" fillId="3" borderId="10" xfId="1" applyNumberFormat="1" applyFont="1" applyFill="1" applyBorder="1" applyAlignment="1">
      <alignment horizontal="center"/>
    </xf>
    <xf numFmtId="49" fontId="3" fillId="3" borderId="24" xfId="1" applyNumberFormat="1" applyFont="1" applyFill="1" applyBorder="1" applyAlignment="1">
      <alignment horizontal="center"/>
    </xf>
    <xf numFmtId="49" fontId="3" fillId="3" borderId="4" xfId="1" applyNumberFormat="1" applyFont="1" applyFill="1" applyBorder="1" applyAlignment="1">
      <alignment horizontal="center"/>
    </xf>
    <xf numFmtId="0" fontId="3" fillId="3" borderId="11" xfId="0" applyFont="1" applyFill="1" applyBorder="1" applyAlignment="1">
      <alignment horizontal="center" wrapText="1"/>
    </xf>
    <xf numFmtId="0" fontId="3" fillId="3" borderId="7" xfId="0" applyFont="1" applyFill="1" applyBorder="1" applyAlignment="1">
      <alignment horizontal="center"/>
    </xf>
    <xf numFmtId="49" fontId="3" fillId="3" borderId="11" xfId="2" applyNumberFormat="1" applyFont="1" applyFill="1" applyBorder="1" applyAlignment="1" applyProtection="1">
      <alignment horizontal="center"/>
    </xf>
    <xf numFmtId="0" fontId="3" fillId="3" borderId="11" xfId="0" applyFont="1" applyFill="1" applyBorder="1" applyAlignment="1">
      <alignment horizontal="center"/>
    </xf>
    <xf numFmtId="0" fontId="5" fillId="3" borderId="0" xfId="4" applyFont="1" applyFill="1" applyBorder="1" applyAlignment="1">
      <alignment horizontal="left" vertical="top" wrapText="1"/>
    </xf>
    <xf numFmtId="0" fontId="3" fillId="3" borderId="0" xfId="4" applyFont="1" applyFill="1" applyBorder="1" applyAlignment="1">
      <alignment horizontal="left" vertical="top" wrapText="1"/>
    </xf>
    <xf numFmtId="0" fontId="3" fillId="3" borderId="19" xfId="4" applyFont="1" applyFill="1" applyBorder="1" applyAlignment="1"/>
    <xf numFmtId="0" fontId="3" fillId="3" borderId="0" xfId="4" applyFont="1" applyFill="1" applyBorder="1" applyAlignment="1">
      <alignment horizontal="right"/>
    </xf>
    <xf numFmtId="0" fontId="3" fillId="3" borderId="25" xfId="4" applyFont="1" applyFill="1" applyBorder="1" applyAlignment="1">
      <alignment horizontal="center" vertical="justify"/>
    </xf>
    <xf numFmtId="0" fontId="5" fillId="3" borderId="0" xfId="3" applyFont="1" applyFill="1" applyBorder="1" applyAlignment="1">
      <alignment horizontal="center"/>
    </xf>
    <xf numFmtId="0" fontId="3" fillId="3" borderId="1" xfId="3" applyFont="1" applyFill="1" applyBorder="1" applyAlignment="1">
      <alignment horizontal="center"/>
    </xf>
    <xf numFmtId="0" fontId="3" fillId="3" borderId="10" xfId="3" applyFont="1" applyFill="1" applyBorder="1" applyAlignment="1">
      <alignment horizontal="center" vertical="top"/>
    </xf>
    <xf numFmtId="0" fontId="3" fillId="3" borderId="6" xfId="3" applyFont="1" applyFill="1" applyBorder="1" applyAlignment="1">
      <alignment horizontal="center"/>
    </xf>
    <xf numFmtId="3" fontId="3" fillId="3" borderId="1" xfId="3" applyNumberFormat="1" applyFont="1" applyFill="1" applyBorder="1" applyAlignment="1">
      <alignment horizontal="center"/>
    </xf>
    <xf numFmtId="0" fontId="3" fillId="3" borderId="0" xfId="0" applyFont="1" applyFill="1" applyBorder="1" applyAlignment="1"/>
    <xf numFmtId="166" fontId="3" fillId="0" borderId="1" xfId="0" applyNumberFormat="1" applyFont="1" applyFill="1" applyBorder="1" applyAlignment="1">
      <alignment horizontal="right" wrapText="1"/>
    </xf>
    <xf numFmtId="165" fontId="8" fillId="0" borderId="1" xfId="0" applyNumberFormat="1" applyFont="1" applyFill="1" applyBorder="1" applyAlignment="1">
      <alignment horizontal="right" wrapText="1"/>
    </xf>
    <xf numFmtId="165" fontId="8" fillId="0" borderId="26" xfId="0" applyNumberFormat="1" applyFont="1" applyFill="1" applyBorder="1" applyAlignment="1">
      <alignment horizontal="right" wrapText="1"/>
    </xf>
    <xf numFmtId="0" fontId="3" fillId="3" borderId="1" xfId="0" applyFont="1" applyFill="1" applyBorder="1" applyAlignment="1">
      <alignment horizontal="center" wrapText="1"/>
    </xf>
    <xf numFmtId="165" fontId="4" fillId="3" borderId="1" xfId="4" applyNumberFormat="1" applyFont="1" applyFill="1" applyBorder="1" applyAlignment="1">
      <alignment horizontal="center"/>
    </xf>
    <xf numFmtId="0" fontId="10" fillId="0" borderId="0" xfId="0" applyFont="1" applyAlignment="1">
      <alignment wrapText="1"/>
    </xf>
    <xf numFmtId="49" fontId="4" fillId="0" borderId="16" xfId="4" applyNumberFormat="1" applyFont="1" applyBorder="1" applyAlignment="1">
      <alignment horizontal="left" vertical="top" wrapText="1"/>
    </xf>
    <xf numFmtId="49" fontId="3" fillId="0" borderId="12" xfId="4" applyNumberFormat="1" applyFont="1" applyFill="1" applyBorder="1" applyAlignment="1">
      <alignment horizontal="left" vertical="top" wrapText="1"/>
    </xf>
    <xf numFmtId="49" fontId="4" fillId="0" borderId="7" xfId="4" applyNumberFormat="1" applyFont="1" applyFill="1" applyBorder="1" applyAlignment="1">
      <alignment horizontal="left" vertical="top" wrapText="1"/>
    </xf>
    <xf numFmtId="164" fontId="4" fillId="3" borderId="13" xfId="0" applyNumberFormat="1" applyFont="1" applyFill="1" applyBorder="1"/>
    <xf numFmtId="0" fontId="4" fillId="3" borderId="0" xfId="0" applyFont="1" applyFill="1" applyBorder="1" applyAlignment="1">
      <alignment horizontal="center" vertical="top" wrapText="1"/>
    </xf>
    <xf numFmtId="0" fontId="3" fillId="3" borderId="0" xfId="0" applyFont="1" applyFill="1" applyBorder="1" applyAlignment="1">
      <alignment horizontal="center" vertical="top" wrapText="1"/>
    </xf>
    <xf numFmtId="0" fontId="3" fillId="3" borderId="0" xfId="0" applyFont="1" applyFill="1" applyAlignment="1">
      <alignment wrapText="1"/>
    </xf>
    <xf numFmtId="0" fontId="4" fillId="0" borderId="1" xfId="6" applyFont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1" xfId="3" applyFont="1" applyFill="1" applyBorder="1" applyAlignment="1">
      <alignment horizontal="center"/>
    </xf>
    <xf numFmtId="165" fontId="3" fillId="0" borderId="1" xfId="5" applyNumberFormat="1" applyFont="1" applyFill="1" applyBorder="1" applyAlignment="1">
      <alignment horizontal="right" wrapText="1"/>
    </xf>
    <xf numFmtId="166" fontId="3" fillId="0" borderId="7" xfId="0" applyNumberFormat="1" applyFont="1" applyFill="1" applyBorder="1" applyAlignment="1">
      <alignment horizontal="right" wrapText="1"/>
    </xf>
    <xf numFmtId="165" fontId="8" fillId="0" borderId="7" xfId="0" applyNumberFormat="1" applyFont="1" applyFill="1" applyBorder="1" applyAlignment="1">
      <alignment horizontal="right" wrapText="1"/>
    </xf>
    <xf numFmtId="49" fontId="4" fillId="0" borderId="2" xfId="0" applyNumberFormat="1" applyFont="1" applyBorder="1" applyAlignment="1">
      <alignment horizontal="center" vertical="top"/>
    </xf>
    <xf numFmtId="0" fontId="4" fillId="0" borderId="1" xfId="0" applyFont="1" applyBorder="1" applyAlignment="1">
      <alignment horizontal="justify" vertical="top" wrapText="1"/>
    </xf>
    <xf numFmtId="49" fontId="3" fillId="0" borderId="2" xfId="0" applyNumberFormat="1" applyFont="1" applyBorder="1" applyAlignment="1">
      <alignment horizontal="center" vertical="top"/>
    </xf>
    <xf numFmtId="0" fontId="3" fillId="0" borderId="1" xfId="0" applyFont="1" applyBorder="1" applyAlignment="1">
      <alignment horizontal="justify" vertical="top" wrapText="1"/>
    </xf>
    <xf numFmtId="0" fontId="3" fillId="0" borderId="1" xfId="0" applyFont="1" applyBorder="1" applyAlignment="1">
      <alignment vertical="top" wrapText="1"/>
    </xf>
    <xf numFmtId="49" fontId="3" fillId="0" borderId="1" xfId="0" applyNumberFormat="1" applyFont="1" applyFill="1" applyBorder="1" applyAlignment="1">
      <alignment horizontal="center"/>
    </xf>
    <xf numFmtId="49" fontId="3" fillId="0" borderId="7" xfId="1" applyNumberFormat="1" applyFont="1" applyFill="1" applyBorder="1" applyAlignment="1">
      <alignment horizontal="center"/>
    </xf>
    <xf numFmtId="2" fontId="3" fillId="0" borderId="1" xfId="0" applyNumberFormat="1" applyFont="1" applyFill="1" applyBorder="1" applyAlignment="1">
      <alignment vertical="top" wrapText="1"/>
    </xf>
    <xf numFmtId="49" fontId="3" fillId="0" borderId="1" xfId="1" applyNumberFormat="1" applyFont="1" applyFill="1" applyBorder="1" applyAlignment="1">
      <alignment horizontal="center"/>
    </xf>
    <xf numFmtId="49" fontId="3" fillId="0" borderId="8" xfId="1" applyNumberFormat="1" applyFont="1" applyFill="1" applyBorder="1" applyAlignment="1">
      <alignment horizontal="center" wrapText="1"/>
    </xf>
    <xf numFmtId="0" fontId="4" fillId="3" borderId="1" xfId="0" applyFont="1" applyFill="1" applyBorder="1" applyAlignment="1">
      <alignment horizontal="center" wrapText="1"/>
    </xf>
    <xf numFmtId="0" fontId="4" fillId="3" borderId="5" xfId="2" applyFont="1" applyFill="1" applyBorder="1" applyAlignment="1">
      <alignment vertical="top" wrapText="1"/>
    </xf>
    <xf numFmtId="49" fontId="4" fillId="0" borderId="1" xfId="0" applyNumberFormat="1" applyFont="1" applyFill="1" applyBorder="1" applyAlignment="1">
      <alignment horizontal="center"/>
    </xf>
    <xf numFmtId="0" fontId="3" fillId="0" borderId="1" xfId="2" applyFont="1" applyBorder="1" applyAlignment="1">
      <alignment vertical="top" wrapText="1"/>
    </xf>
    <xf numFmtId="49" fontId="4" fillId="3" borderId="11" xfId="1" applyNumberFormat="1" applyFont="1" applyFill="1" applyBorder="1" applyAlignment="1">
      <alignment horizontal="center"/>
    </xf>
    <xf numFmtId="49" fontId="4" fillId="3" borderId="24" xfId="1" applyNumberFormat="1" applyFont="1" applyFill="1" applyBorder="1" applyAlignment="1">
      <alignment horizontal="center"/>
    </xf>
    <xf numFmtId="49" fontId="4" fillId="3" borderId="4" xfId="1" applyNumberFormat="1" applyFont="1" applyFill="1" applyBorder="1" applyAlignment="1">
      <alignment horizontal="center"/>
    </xf>
    <xf numFmtId="49" fontId="3" fillId="0" borderId="8" xfId="1" applyNumberFormat="1" applyFont="1" applyFill="1" applyBorder="1" applyAlignment="1">
      <alignment horizontal="center"/>
    </xf>
    <xf numFmtId="49" fontId="4" fillId="3" borderId="11" xfId="0" applyNumberFormat="1" applyFont="1" applyFill="1" applyBorder="1" applyAlignment="1">
      <alignment horizontal="center"/>
    </xf>
    <xf numFmtId="166" fontId="4" fillId="0" borderId="7" xfId="0" applyNumberFormat="1" applyFont="1" applyFill="1" applyBorder="1" applyAlignment="1">
      <alignment horizontal="right" wrapText="1"/>
    </xf>
    <xf numFmtId="49" fontId="3" fillId="3" borderId="9" xfId="0" applyNumberFormat="1" applyFont="1" applyFill="1" applyBorder="1" applyAlignment="1">
      <alignment horizontal="center"/>
    </xf>
    <xf numFmtId="49" fontId="3" fillId="3" borderId="15" xfId="0" applyNumberFormat="1" applyFont="1" applyFill="1" applyBorder="1" applyAlignment="1">
      <alignment horizontal="center"/>
    </xf>
    <xf numFmtId="49" fontId="3" fillId="3" borderId="17" xfId="0" applyNumberFormat="1" applyFont="1" applyFill="1" applyBorder="1" applyAlignment="1">
      <alignment horizontal="center"/>
    </xf>
    <xf numFmtId="0" fontId="4" fillId="3" borderId="1" xfId="0" applyFont="1" applyFill="1" applyBorder="1" applyAlignment="1">
      <alignment horizontal="center"/>
    </xf>
    <xf numFmtId="0" fontId="4" fillId="3" borderId="7" xfId="0" applyFont="1" applyFill="1" applyBorder="1" applyAlignment="1">
      <alignment horizontal="center"/>
    </xf>
    <xf numFmtId="49" fontId="4" fillId="3" borderId="11" xfId="2" applyNumberFormat="1" applyFont="1" applyFill="1" applyBorder="1" applyAlignment="1" applyProtection="1">
      <alignment horizontal="center"/>
    </xf>
    <xf numFmtId="49" fontId="4" fillId="3" borderId="1" xfId="2" applyNumberFormat="1" applyFont="1" applyFill="1" applyBorder="1" applyAlignment="1" applyProtection="1">
      <alignment horizontal="center"/>
    </xf>
    <xf numFmtId="0" fontId="14" fillId="0" borderId="0" xfId="0" applyFont="1" applyBorder="1"/>
    <xf numFmtId="0" fontId="4" fillId="3" borderId="11" xfId="0" applyFont="1" applyFill="1" applyBorder="1" applyAlignment="1">
      <alignment horizontal="center" wrapText="1"/>
    </xf>
    <xf numFmtId="49" fontId="4" fillId="0" borderId="11" xfId="0" applyNumberFormat="1" applyFont="1" applyFill="1" applyBorder="1" applyAlignment="1">
      <alignment horizontal="center"/>
    </xf>
    <xf numFmtId="164" fontId="3" fillId="3" borderId="9" xfId="0" applyNumberFormat="1" applyFont="1" applyFill="1" applyBorder="1" applyAlignment="1">
      <alignment horizontal="right"/>
    </xf>
    <xf numFmtId="164" fontId="4" fillId="3" borderId="9" xfId="0" applyNumberFormat="1" applyFont="1" applyFill="1" applyBorder="1" applyAlignment="1">
      <alignment horizontal="right"/>
    </xf>
    <xf numFmtId="164" fontId="3" fillId="3" borderId="7" xfId="0" applyNumberFormat="1" applyFont="1" applyFill="1" applyBorder="1" applyAlignment="1">
      <alignment horizontal="right"/>
    </xf>
    <xf numFmtId="164" fontId="4" fillId="3" borderId="1" xfId="0" applyNumberFormat="1" applyFont="1" applyFill="1" applyBorder="1" applyAlignment="1">
      <alignment horizontal="right"/>
    </xf>
    <xf numFmtId="49" fontId="14" fillId="0" borderId="0" xfId="0" applyNumberFormat="1" applyFont="1"/>
    <xf numFmtId="49" fontId="2" fillId="0" borderId="0" xfId="0" applyNumberFormat="1" applyFont="1"/>
    <xf numFmtId="49" fontId="4" fillId="0" borderId="0" xfId="0" applyNumberFormat="1" applyFont="1" applyBorder="1"/>
    <xf numFmtId="49" fontId="3" fillId="0" borderId="0" xfId="0" applyNumberFormat="1" applyFont="1" applyBorder="1"/>
    <xf numFmtId="49" fontId="3" fillId="0" borderId="0" xfId="0" applyNumberFormat="1" applyFont="1"/>
    <xf numFmtId="49" fontId="4" fillId="0" borderId="0" xfId="0" applyNumberFormat="1" applyFont="1"/>
    <xf numFmtId="0" fontId="4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 wrapText="1"/>
    </xf>
    <xf numFmtId="0" fontId="4" fillId="3" borderId="1" xfId="2" applyFont="1" applyFill="1" applyBorder="1" applyAlignment="1">
      <alignment vertical="top" wrapText="1"/>
    </xf>
    <xf numFmtId="0" fontId="3" fillId="3" borderId="1" xfId="0" applyFont="1" applyFill="1" applyBorder="1" applyAlignment="1">
      <alignment horizontal="center" vertical="center" wrapText="1"/>
    </xf>
    <xf numFmtId="0" fontId="15" fillId="0" borderId="27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18" fillId="3" borderId="0" xfId="0" applyFont="1" applyFill="1"/>
    <xf numFmtId="165" fontId="9" fillId="0" borderId="1" xfId="0" applyNumberFormat="1" applyFont="1" applyFill="1" applyBorder="1" applyAlignment="1">
      <alignment horizontal="right" wrapText="1"/>
    </xf>
    <xf numFmtId="0" fontId="3" fillId="3" borderId="5" xfId="2" applyFont="1" applyFill="1" applyBorder="1" applyAlignment="1">
      <alignment vertical="top" wrapText="1"/>
    </xf>
    <xf numFmtId="0" fontId="3" fillId="0" borderId="0" xfId="0" applyFont="1" applyAlignment="1">
      <alignment horizontal="left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3" fillId="3" borderId="10" xfId="0" applyFont="1" applyFill="1" applyBorder="1" applyAlignment="1">
      <alignment horizontal="center" vertical="center" wrapText="1"/>
    </xf>
    <xf numFmtId="0" fontId="3" fillId="3" borderId="12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4" fillId="3" borderId="0" xfId="0" applyFont="1" applyFill="1" applyAlignment="1">
      <alignment horizontal="center" vertical="top" wrapText="1"/>
    </xf>
    <xf numFmtId="0" fontId="3" fillId="3" borderId="16" xfId="0" applyFont="1" applyFill="1" applyBorder="1" applyAlignment="1">
      <alignment horizontal="right"/>
    </xf>
    <xf numFmtId="0" fontId="15" fillId="0" borderId="27" xfId="0" applyNumberFormat="1" applyFont="1" applyFill="1" applyBorder="1" applyAlignment="1">
      <alignment horizontal="center" vertical="center" wrapText="1"/>
    </xf>
    <xf numFmtId="0" fontId="4" fillId="3" borderId="0" xfId="0" applyFont="1" applyFill="1" applyBorder="1" applyAlignment="1">
      <alignment horizontal="center" vertical="top" wrapText="1"/>
    </xf>
    <xf numFmtId="0" fontId="4" fillId="3" borderId="0" xfId="2" applyNumberFormat="1" applyFont="1" applyFill="1" applyBorder="1" applyAlignment="1" applyProtection="1">
      <alignment horizontal="center" vertical="top" wrapText="1"/>
    </xf>
    <xf numFmtId="0" fontId="12" fillId="0" borderId="0" xfId="0" applyFont="1" applyBorder="1" applyAlignment="1">
      <alignment horizontal="left"/>
    </xf>
    <xf numFmtId="0" fontId="4" fillId="0" borderId="1" xfId="6" applyFont="1" applyBorder="1" applyAlignment="1">
      <alignment horizontal="center" vertical="center"/>
    </xf>
    <xf numFmtId="0" fontId="17" fillId="0" borderId="1" xfId="6" applyFont="1" applyFill="1" applyBorder="1" applyAlignment="1">
      <alignment horizontal="center" vertical="center" wrapText="1"/>
    </xf>
    <xf numFmtId="0" fontId="4" fillId="3" borderId="0" xfId="4" applyFont="1" applyFill="1" applyBorder="1" applyAlignment="1">
      <alignment horizontal="center" vertical="center" wrapText="1"/>
    </xf>
    <xf numFmtId="0" fontId="4" fillId="3" borderId="0" xfId="3" applyFont="1" applyFill="1" applyBorder="1" applyAlignment="1">
      <alignment horizontal="center" vertical="center" wrapText="1"/>
    </xf>
    <xf numFmtId="0" fontId="4" fillId="3" borderId="5" xfId="3" applyFont="1" applyFill="1" applyBorder="1" applyAlignment="1">
      <alignment horizontal="center" vertical="center"/>
    </xf>
    <xf numFmtId="0" fontId="4" fillId="3" borderId="9" xfId="3" applyFont="1" applyFill="1" applyBorder="1" applyAlignment="1">
      <alignment horizontal="center" vertical="center"/>
    </xf>
    <xf numFmtId="0" fontId="4" fillId="3" borderId="7" xfId="3" applyFont="1" applyFill="1" applyBorder="1" applyAlignment="1">
      <alignment horizontal="center"/>
    </xf>
    <xf numFmtId="0" fontId="4" fillId="3" borderId="8" xfId="3" applyFont="1" applyFill="1" applyBorder="1" applyAlignment="1">
      <alignment horizontal="center"/>
    </xf>
    <xf numFmtId="0" fontId="4" fillId="3" borderId="11" xfId="3" applyFont="1" applyFill="1" applyBorder="1" applyAlignment="1">
      <alignment horizontal="center"/>
    </xf>
  </cellXfs>
  <cellStyles count="7">
    <cellStyle name="Обычный" xfId="0" builtinId="0"/>
    <cellStyle name="Обычный 2" xfId="6"/>
    <cellStyle name="Обычный_reports-dohod-NC" xfId="1"/>
    <cellStyle name="Обычный_tmp305" xfId="2"/>
    <cellStyle name="Обычный_З_15_Приложение 16 - Источники дефицита" xfId="4"/>
    <cellStyle name="Обычный_З_16_Приложение 17 - Программа гос заимствований" xfId="3"/>
    <cellStyle name="Финансовый" xfId="5" builtinId="3"/>
  </cellStyles>
  <dxfs count="76">
    <dxf>
      <fill>
        <patternFill patternType="solid">
          <fgColor indexed="26"/>
          <bgColor indexed="9"/>
        </patternFill>
      </fill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6;&#1077;&#1096;&#1077;&#1085;&#1080;&#1103;%20&#1089;&#1077;&#1089;&#1089;&#1080;&#1080;/&#1043;&#1083;&#1091;&#1096;&#1082;&#1086;&#1074;&#1086;/&#1055;&#1088;&#1080;&#1083;&#1086;&#1078;&#1077;&#1085;&#1080;&#1077;%20&#1076;&#1083;&#1103;%20&#1089;&#1077;&#1083;&#1100;&#1089;&#1082;&#1080;&#1093;%20&#1087;&#1086;&#1089;&#1077;&#1083;&#1077;&#1085;&#1080;&#1081;%20-%20&#1076;&#1086;&#1073;&#1072;&#1074;&#1082;&#1072;%20&#1057;&#1069;&#105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6;&#1077;&#1096;&#1077;&#1085;&#1080;&#1103;%20&#1089;&#1077;&#1089;&#1089;&#1080;&#1080;/&#1055;&#1091;&#1096;&#1082;&#1080;&#1085;&#1086;/&#1055;&#1088;&#1080;&#1083;&#1086;&#1078;&#1077;&#1085;&#1080;&#1077;%20&#1076;&#1083;&#1103;%20&#1089;&#1077;&#1083;&#1100;&#1089;&#1082;&#1080;&#1093;%20&#1087;&#1086;&#1089;&#1077;&#1083;&#1077;&#1085;&#1080;&#1081;%20&#1055;&#1059;&#1064;&#1050;&#1048;&#1053;&#1054;%20-&#1087;&#1077;&#1088;&#1077;&#1076;&#1074;&#1080;&#1078;&#1082;&#107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Лист3"/>
    </sheetNames>
    <sheetDataSet>
      <sheetData sheetId="0"/>
      <sheetData sheetId="1" refreshError="1"/>
      <sheetData sheetId="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Лист3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  <pageSetUpPr fitToPage="1"/>
  </sheetPr>
  <dimension ref="A1:H29"/>
  <sheetViews>
    <sheetView view="pageBreakPreview" topLeftCell="A7" zoomScaleNormal="75" zoomScaleSheetLayoutView="100" workbookViewId="0">
      <selection activeCell="C23" sqref="C23"/>
    </sheetView>
  </sheetViews>
  <sheetFormatPr defaultColWidth="8.5703125" defaultRowHeight="15.75" x14ac:dyDescent="0.25"/>
  <cols>
    <col min="1" max="1" width="35.7109375" style="1" customWidth="1"/>
    <col min="2" max="2" width="76.5703125" style="1" customWidth="1"/>
    <col min="3" max="3" width="17.28515625" style="1" customWidth="1"/>
    <col min="4" max="4" width="13.28515625" style="11" customWidth="1"/>
    <col min="5" max="5" width="14.85546875" style="11" customWidth="1"/>
    <col min="6" max="6" width="9" style="232" customWidth="1"/>
    <col min="7" max="8" width="9" style="233" customWidth="1"/>
    <col min="9" max="16384" width="8.5703125" style="11"/>
  </cols>
  <sheetData>
    <row r="1" spans="1:8" ht="112.5" customHeight="1" x14ac:dyDescent="0.25">
      <c r="A1" s="124"/>
      <c r="B1" s="124"/>
      <c r="C1" s="247" t="s">
        <v>209</v>
      </c>
      <c r="D1" s="247"/>
      <c r="E1" s="247"/>
    </row>
    <row r="2" spans="1:8" ht="66" customHeight="1" x14ac:dyDescent="0.25">
      <c r="A2" s="253" t="s">
        <v>154</v>
      </c>
      <c r="B2" s="253"/>
      <c r="C2" s="253"/>
      <c r="D2" s="253"/>
      <c r="E2" s="253"/>
    </row>
    <row r="3" spans="1:8" x14ac:dyDescent="0.25">
      <c r="A3" s="124"/>
      <c r="B3" s="124"/>
      <c r="C3" s="254" t="s">
        <v>0</v>
      </c>
      <c r="D3" s="254"/>
      <c r="E3" s="254"/>
    </row>
    <row r="4" spans="1:8" ht="32.25" customHeight="1" x14ac:dyDescent="0.25">
      <c r="A4" s="249" t="s">
        <v>1</v>
      </c>
      <c r="B4" s="251" t="s">
        <v>2</v>
      </c>
      <c r="C4" s="248" t="s">
        <v>3</v>
      </c>
      <c r="D4" s="248"/>
      <c r="E4" s="248"/>
    </row>
    <row r="5" spans="1:8" x14ac:dyDescent="0.25">
      <c r="A5" s="250"/>
      <c r="B5" s="252"/>
      <c r="C5" s="241" t="s">
        <v>182</v>
      </c>
      <c r="D5" s="241" t="s">
        <v>207</v>
      </c>
      <c r="E5" s="241" t="s">
        <v>210</v>
      </c>
    </row>
    <row r="6" spans="1:8" x14ac:dyDescent="0.25">
      <c r="A6" s="126">
        <v>1</v>
      </c>
      <c r="B6" s="126">
        <v>2</v>
      </c>
      <c r="C6" s="127">
        <v>3</v>
      </c>
      <c r="D6" s="127">
        <v>4</v>
      </c>
      <c r="E6" s="127">
        <v>5</v>
      </c>
    </row>
    <row r="7" spans="1:8" x14ac:dyDescent="0.25">
      <c r="A7" s="128"/>
      <c r="B7" s="85" t="s">
        <v>4</v>
      </c>
      <c r="C7" s="129">
        <f>SUM(C8+C19)</f>
        <v>2644.9</v>
      </c>
      <c r="D7" s="129">
        <f>SUM(D8+D19)</f>
        <v>1797.7</v>
      </c>
      <c r="E7" s="129">
        <f>SUM(E8+E19)</f>
        <v>1954.7</v>
      </c>
    </row>
    <row r="8" spans="1:8" x14ac:dyDescent="0.25">
      <c r="A8" s="130" t="s">
        <v>63</v>
      </c>
      <c r="B8" s="85" t="s">
        <v>67</v>
      </c>
      <c r="C8" s="129">
        <f>C9+C12+C14+C17</f>
        <v>468</v>
      </c>
      <c r="D8" s="129">
        <f t="shared" ref="D8:E8" si="0">D9+D12+D14+D17</f>
        <v>484.29999999999995</v>
      </c>
      <c r="E8" s="129">
        <f t="shared" si="0"/>
        <v>503.7</v>
      </c>
    </row>
    <row r="9" spans="1:8" x14ac:dyDescent="0.25">
      <c r="A9" s="130" t="s">
        <v>64</v>
      </c>
      <c r="B9" s="85" t="s">
        <v>5</v>
      </c>
      <c r="C9" s="129">
        <f t="shared" ref="C9:E10" si="1">SUM(C10)</f>
        <v>46.3</v>
      </c>
      <c r="D9" s="129">
        <f t="shared" si="1"/>
        <v>49.1</v>
      </c>
      <c r="E9" s="129">
        <f t="shared" si="1"/>
        <v>54</v>
      </c>
    </row>
    <row r="10" spans="1:8" x14ac:dyDescent="0.25">
      <c r="A10" s="130" t="s">
        <v>6</v>
      </c>
      <c r="B10" s="85" t="s">
        <v>7</v>
      </c>
      <c r="C10" s="188">
        <f t="shared" si="1"/>
        <v>46.3</v>
      </c>
      <c r="D10" s="188">
        <f t="shared" si="1"/>
        <v>49.1</v>
      </c>
      <c r="E10" s="188">
        <f t="shared" si="1"/>
        <v>54</v>
      </c>
    </row>
    <row r="11" spans="1:8" ht="63" x14ac:dyDescent="0.25">
      <c r="A11" s="131" t="s">
        <v>68</v>
      </c>
      <c r="B11" s="70" t="s">
        <v>69</v>
      </c>
      <c r="C11" s="179">
        <v>46.3</v>
      </c>
      <c r="D11" s="195">
        <v>49.1</v>
      </c>
      <c r="E11" s="180">
        <v>54</v>
      </c>
    </row>
    <row r="12" spans="1:8" x14ac:dyDescent="0.25">
      <c r="A12" s="130" t="s">
        <v>65</v>
      </c>
      <c r="B12" s="85" t="s">
        <v>70</v>
      </c>
      <c r="C12" s="129">
        <f>SUM(C13)</f>
        <v>53</v>
      </c>
      <c r="D12" s="129">
        <f>SUM(D13)</f>
        <v>52</v>
      </c>
      <c r="E12" s="129">
        <f>SUM(E13)</f>
        <v>51.3</v>
      </c>
    </row>
    <row r="13" spans="1:8" ht="33" customHeight="1" x14ac:dyDescent="0.25">
      <c r="A13" s="131" t="s">
        <v>71</v>
      </c>
      <c r="B13" s="133" t="s">
        <v>72</v>
      </c>
      <c r="C13" s="179">
        <v>53</v>
      </c>
      <c r="D13" s="180">
        <v>52</v>
      </c>
      <c r="E13" s="181">
        <v>51.3</v>
      </c>
    </row>
    <row r="14" spans="1:8" x14ac:dyDescent="0.25">
      <c r="A14" s="130" t="s">
        <v>66</v>
      </c>
      <c r="B14" s="134" t="s">
        <v>8</v>
      </c>
      <c r="C14" s="129">
        <f>SUM(C15+C16)</f>
        <v>338</v>
      </c>
      <c r="D14" s="129">
        <f>SUM(D15+D16)</f>
        <v>351.3</v>
      </c>
      <c r="E14" s="129">
        <f>SUM(E15+E16)</f>
        <v>365.2</v>
      </c>
    </row>
    <row r="15" spans="1:8" ht="31.5" x14ac:dyDescent="0.25">
      <c r="A15" s="131" t="s">
        <v>73</v>
      </c>
      <c r="B15" s="133" t="s">
        <v>74</v>
      </c>
      <c r="C15" s="179">
        <v>248</v>
      </c>
      <c r="D15" s="180">
        <v>261.3</v>
      </c>
      <c r="E15" s="181">
        <v>275.2</v>
      </c>
    </row>
    <row r="16" spans="1:8" s="2" customFormat="1" ht="31.5" x14ac:dyDescent="0.25">
      <c r="A16" s="131" t="s">
        <v>75</v>
      </c>
      <c r="B16" s="133" t="s">
        <v>76</v>
      </c>
      <c r="C16" s="179">
        <v>90</v>
      </c>
      <c r="D16" s="180">
        <v>90</v>
      </c>
      <c r="E16" s="181">
        <v>90</v>
      </c>
      <c r="F16" s="234"/>
      <c r="G16" s="235"/>
      <c r="H16" s="235"/>
    </row>
    <row r="17" spans="1:8" s="2" customFormat="1" ht="37.5" customHeight="1" x14ac:dyDescent="0.25">
      <c r="A17" s="198" t="s">
        <v>203</v>
      </c>
      <c r="B17" s="238" t="s">
        <v>204</v>
      </c>
      <c r="C17" s="217">
        <f>C18</f>
        <v>30.7</v>
      </c>
      <c r="D17" s="217">
        <f t="shared" ref="D17:E17" si="2">D18</f>
        <v>31.9</v>
      </c>
      <c r="E17" s="217">
        <f t="shared" si="2"/>
        <v>33.200000000000003</v>
      </c>
      <c r="F17" s="234"/>
      <c r="G17" s="235"/>
      <c r="H17" s="235"/>
    </row>
    <row r="18" spans="1:8" s="2" customFormat="1" ht="63" x14ac:dyDescent="0.25">
      <c r="A18" s="200" t="s">
        <v>206</v>
      </c>
      <c r="B18" s="239" t="s">
        <v>205</v>
      </c>
      <c r="C18" s="196">
        <v>30.7</v>
      </c>
      <c r="D18" s="197">
        <v>31.9</v>
      </c>
      <c r="E18" s="197">
        <v>33.200000000000003</v>
      </c>
      <c r="F18" s="234"/>
      <c r="G18" s="235"/>
      <c r="H18" s="235"/>
    </row>
    <row r="19" spans="1:8" ht="38.450000000000003" customHeight="1" x14ac:dyDescent="0.25">
      <c r="A19" s="136" t="s">
        <v>77</v>
      </c>
      <c r="B19" s="137" t="s">
        <v>78</v>
      </c>
      <c r="C19" s="129">
        <f>SUM(C25+C28+C20+C23)</f>
        <v>2176.9</v>
      </c>
      <c r="D19" s="129">
        <f>SUM(D25+D28+D20)</f>
        <v>1313.4</v>
      </c>
      <c r="E19" s="129">
        <f>SUM(E25+E28+E20)</f>
        <v>1451</v>
      </c>
    </row>
    <row r="20" spans="1:8" ht="17.25" customHeight="1" x14ac:dyDescent="0.25">
      <c r="A20" s="130" t="s">
        <v>151</v>
      </c>
      <c r="B20" s="137" t="s">
        <v>152</v>
      </c>
      <c r="C20" s="129">
        <f>C21+C22</f>
        <v>977.5</v>
      </c>
      <c r="D20" s="129">
        <f t="shared" ref="D20:E20" si="3">D21+D22</f>
        <v>725.8</v>
      </c>
      <c r="E20" s="129">
        <f t="shared" si="3"/>
        <v>729.69999999999993</v>
      </c>
    </row>
    <row r="21" spans="1:8" ht="31.5" customHeight="1" x14ac:dyDescent="0.25">
      <c r="A21" s="131" t="s">
        <v>155</v>
      </c>
      <c r="B21" s="135" t="s">
        <v>127</v>
      </c>
      <c r="C21" s="180">
        <f>884.4+6.9</f>
        <v>891.3</v>
      </c>
      <c r="D21" s="181">
        <f>718.9+6.9</f>
        <v>725.8</v>
      </c>
      <c r="E21" s="181">
        <f>722.8+6.9</f>
        <v>729.69999999999993</v>
      </c>
    </row>
    <row r="22" spans="1:8" ht="33" customHeight="1" x14ac:dyDescent="0.25">
      <c r="A22" s="131" t="s">
        <v>165</v>
      </c>
      <c r="B22" s="8" t="s">
        <v>164</v>
      </c>
      <c r="C22" s="179">
        <v>86.2</v>
      </c>
      <c r="D22" s="180">
        <v>0</v>
      </c>
      <c r="E22" s="181">
        <v>0</v>
      </c>
    </row>
    <row r="23" spans="1:8" ht="0.75" customHeight="1" x14ac:dyDescent="0.25">
      <c r="A23" s="198" t="s">
        <v>183</v>
      </c>
      <c r="B23" s="199" t="s">
        <v>184</v>
      </c>
      <c r="C23" s="217">
        <f>C24</f>
        <v>0</v>
      </c>
      <c r="D23" s="217">
        <f t="shared" ref="D23:E23" si="4">D24</f>
        <v>0</v>
      </c>
      <c r="E23" s="217">
        <f t="shared" si="4"/>
        <v>0</v>
      </c>
    </row>
    <row r="24" spans="1:8" ht="19.5" hidden="1" customHeight="1" x14ac:dyDescent="0.25">
      <c r="A24" s="200" t="s">
        <v>186</v>
      </c>
      <c r="B24" s="201" t="s">
        <v>185</v>
      </c>
      <c r="C24" s="196">
        <v>0</v>
      </c>
      <c r="D24" s="197">
        <v>0</v>
      </c>
      <c r="E24" s="197">
        <v>0</v>
      </c>
    </row>
    <row r="25" spans="1:8" x14ac:dyDescent="0.25">
      <c r="A25" s="130" t="s">
        <v>79</v>
      </c>
      <c r="B25" s="138" t="s">
        <v>80</v>
      </c>
      <c r="C25" s="129">
        <f>SUM(C26+C27)</f>
        <v>159.4</v>
      </c>
      <c r="D25" s="129">
        <f>SUM(D26+D27)</f>
        <v>174.3</v>
      </c>
      <c r="E25" s="129">
        <f>SUM(E26+E27)</f>
        <v>180.6</v>
      </c>
    </row>
    <row r="26" spans="1:8" ht="95.25" customHeight="1" x14ac:dyDescent="0.25">
      <c r="A26" s="131" t="s">
        <v>156</v>
      </c>
      <c r="B26" s="135" t="s">
        <v>149</v>
      </c>
      <c r="C26" s="132">
        <v>0.4</v>
      </c>
      <c r="D26" s="132">
        <v>0.4</v>
      </c>
      <c r="E26" s="132">
        <v>0.4</v>
      </c>
    </row>
    <row r="27" spans="1:8" ht="22.5" customHeight="1" x14ac:dyDescent="0.25">
      <c r="A27" s="131" t="s">
        <v>157</v>
      </c>
      <c r="B27" s="70" t="s">
        <v>81</v>
      </c>
      <c r="C27" s="132">
        <v>159</v>
      </c>
      <c r="D27" s="132">
        <v>173.9</v>
      </c>
      <c r="E27" s="132">
        <v>180.2</v>
      </c>
    </row>
    <row r="28" spans="1:8" ht="21" customHeight="1" x14ac:dyDescent="0.25">
      <c r="A28" s="130" t="s">
        <v>82</v>
      </c>
      <c r="B28" s="85" t="s">
        <v>83</v>
      </c>
      <c r="C28" s="129">
        <f>SUM(C29)</f>
        <v>1040</v>
      </c>
      <c r="D28" s="129">
        <f>SUM(D29)</f>
        <v>413.3</v>
      </c>
      <c r="E28" s="129">
        <f>E29</f>
        <v>540.70000000000005</v>
      </c>
    </row>
    <row r="29" spans="1:8" ht="66" customHeight="1" x14ac:dyDescent="0.25">
      <c r="A29" s="131" t="s">
        <v>158</v>
      </c>
      <c r="B29" s="135" t="s">
        <v>84</v>
      </c>
      <c r="C29" s="179">
        <f>370+70+600</f>
        <v>1040</v>
      </c>
      <c r="D29" s="180">
        <f>383.3+30</f>
        <v>413.3</v>
      </c>
      <c r="E29" s="181">
        <f>510.7+30</f>
        <v>540.70000000000005</v>
      </c>
    </row>
  </sheetData>
  <mergeCells count="6">
    <mergeCell ref="C1:E1"/>
    <mergeCell ref="C4:E4"/>
    <mergeCell ref="A4:A5"/>
    <mergeCell ref="B4:B5"/>
    <mergeCell ref="A2:E2"/>
    <mergeCell ref="C3:E3"/>
  </mergeCells>
  <phoneticPr fontId="6" type="noConversion"/>
  <pageMargins left="0.78749999999999998" right="0.78749999999999998" top="0.47986111111111113" bottom="0.78749999999999998" header="0.51180555555555562" footer="0.51180555555555562"/>
  <pageSetup paperSize="9" scale="55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O114"/>
  <sheetViews>
    <sheetView view="pageBreakPreview" topLeftCell="A79" zoomScale="90" zoomScaleNormal="75" zoomScaleSheetLayoutView="90" workbookViewId="0">
      <selection activeCell="J94" sqref="J94"/>
    </sheetView>
  </sheetViews>
  <sheetFormatPr defaultColWidth="8.5703125" defaultRowHeight="15.75" x14ac:dyDescent="0.25"/>
  <cols>
    <col min="1" max="1" width="86.7109375" style="13" customWidth="1"/>
    <col min="2" max="2" width="7" style="2" customWidth="1"/>
    <col min="3" max="3" width="5.5703125" style="2" customWidth="1"/>
    <col min="4" max="4" width="7.140625" style="2" customWidth="1"/>
    <col min="5" max="5" width="7.28515625" style="2" customWidth="1"/>
    <col min="6" max="6" width="6.140625" style="2" customWidth="1"/>
    <col min="7" max="7" width="7.140625" style="2" customWidth="1"/>
    <col min="8" max="8" width="10.42578125" style="6" customWidth="1"/>
    <col min="9" max="9" width="7.85546875" style="6" customWidth="1"/>
    <col min="10" max="10" width="16.85546875" style="22" customWidth="1"/>
    <col min="11" max="11" width="13.85546875" style="6" customWidth="1"/>
    <col min="12" max="12" width="15.85546875" style="6" customWidth="1"/>
    <col min="13" max="15" width="8.5703125" style="236"/>
    <col min="16" max="16384" width="8.5703125" style="6"/>
  </cols>
  <sheetData>
    <row r="1" spans="1:15" ht="111" customHeight="1" x14ac:dyDescent="0.25">
      <c r="A1" s="139"/>
      <c r="B1" s="140"/>
      <c r="C1" s="140"/>
      <c r="D1" s="140"/>
      <c r="E1" s="140"/>
      <c r="F1" s="140"/>
      <c r="G1" s="141"/>
      <c r="H1" s="178"/>
      <c r="I1" s="178"/>
      <c r="J1" s="247" t="s">
        <v>211</v>
      </c>
      <c r="K1" s="247"/>
      <c r="L1" s="247"/>
    </row>
    <row r="2" spans="1:15" ht="57.75" customHeight="1" x14ac:dyDescent="0.25">
      <c r="A2" s="256" t="s">
        <v>212</v>
      </c>
      <c r="B2" s="256"/>
      <c r="C2" s="256"/>
      <c r="D2" s="256"/>
      <c r="E2" s="256"/>
      <c r="F2" s="256"/>
      <c r="G2" s="256"/>
      <c r="H2" s="256"/>
      <c r="I2" s="256"/>
      <c r="J2" s="256"/>
      <c r="K2" s="256"/>
      <c r="L2" s="256"/>
    </row>
    <row r="3" spans="1:15" x14ac:dyDescent="0.25">
      <c r="A3" s="139"/>
      <c r="B3" s="140"/>
      <c r="C3" s="140"/>
      <c r="D3" s="140"/>
      <c r="E3" s="140"/>
      <c r="F3" s="140"/>
      <c r="G3" s="140"/>
      <c r="H3" s="124"/>
      <c r="I3" s="124"/>
      <c r="J3" s="142"/>
      <c r="K3" s="124"/>
      <c r="L3" s="124" t="s">
        <v>176</v>
      </c>
    </row>
    <row r="4" spans="1:15" ht="15.75" customHeight="1" x14ac:dyDescent="0.25">
      <c r="A4" s="255" t="s">
        <v>9</v>
      </c>
      <c r="B4" s="255" t="s">
        <v>18</v>
      </c>
      <c r="C4" s="255" t="s">
        <v>10</v>
      </c>
      <c r="D4" s="255" t="s">
        <v>172</v>
      </c>
      <c r="E4" s="255" t="s">
        <v>173</v>
      </c>
      <c r="F4" s="255"/>
      <c r="G4" s="255"/>
      <c r="H4" s="255"/>
      <c r="I4" s="255" t="s">
        <v>174</v>
      </c>
      <c r="J4" s="255" t="s">
        <v>59</v>
      </c>
      <c r="K4" s="255"/>
      <c r="L4" s="255"/>
    </row>
    <row r="5" spans="1:15" x14ac:dyDescent="0.25">
      <c r="A5" s="255" t="s">
        <v>175</v>
      </c>
      <c r="B5" s="255" t="s">
        <v>175</v>
      </c>
      <c r="C5" s="255" t="s">
        <v>175</v>
      </c>
      <c r="D5" s="255" t="s">
        <v>175</v>
      </c>
      <c r="E5" s="255" t="s">
        <v>175</v>
      </c>
      <c r="F5" s="255"/>
      <c r="G5" s="255"/>
      <c r="H5" s="255"/>
      <c r="I5" s="255" t="s">
        <v>175</v>
      </c>
      <c r="J5" s="242" t="s">
        <v>182</v>
      </c>
      <c r="K5" s="242" t="s">
        <v>207</v>
      </c>
      <c r="L5" s="242" t="s">
        <v>210</v>
      </c>
    </row>
    <row r="6" spans="1:15" x14ac:dyDescent="0.25">
      <c r="A6" s="114">
        <v>1</v>
      </c>
      <c r="B6" s="5">
        <v>2</v>
      </c>
      <c r="C6" s="5">
        <v>3</v>
      </c>
      <c r="D6" s="5">
        <v>4</v>
      </c>
      <c r="E6" s="5">
        <v>5</v>
      </c>
      <c r="F6" s="102">
        <v>6</v>
      </c>
      <c r="G6" s="5">
        <v>7</v>
      </c>
      <c r="H6" s="65">
        <v>8</v>
      </c>
      <c r="I6" s="65">
        <v>9</v>
      </c>
      <c r="J6" s="65">
        <v>10</v>
      </c>
      <c r="K6" s="65">
        <v>11</v>
      </c>
      <c r="L6" s="65">
        <v>12</v>
      </c>
    </row>
    <row r="7" spans="1:15" s="20" customFormat="1" x14ac:dyDescent="0.25">
      <c r="A7" s="96" t="s">
        <v>19</v>
      </c>
      <c r="B7" s="71"/>
      <c r="C7" s="71"/>
      <c r="D7" s="71"/>
      <c r="E7" s="71"/>
      <c r="F7" s="97"/>
      <c r="G7" s="115"/>
      <c r="H7" s="76"/>
      <c r="I7" s="76"/>
      <c r="J7" s="77">
        <f>J8</f>
        <v>2584.7769199999998</v>
      </c>
      <c r="K7" s="77">
        <f t="shared" ref="K7:L7" si="0">K8</f>
        <v>1722.5461400000002</v>
      </c>
      <c r="L7" s="77">
        <f t="shared" si="0"/>
        <v>1864.5153700000001</v>
      </c>
      <c r="M7" s="237"/>
      <c r="N7" s="237"/>
      <c r="O7" s="237"/>
    </row>
    <row r="8" spans="1:15" ht="31.5" x14ac:dyDescent="0.25">
      <c r="A8" s="96" t="s">
        <v>153</v>
      </c>
      <c r="B8" s="71">
        <v>911</v>
      </c>
      <c r="C8" s="116"/>
      <c r="D8" s="116"/>
      <c r="E8" s="5"/>
      <c r="F8" s="5"/>
      <c r="G8" s="5"/>
      <c r="H8" s="5"/>
      <c r="I8" s="117"/>
      <c r="J8" s="77">
        <f>J9+J53+J62+J78+J94+J101</f>
        <v>2584.7769199999998</v>
      </c>
      <c r="K8" s="77">
        <f>K9+K53+K62+K78+K94+K101+K114</f>
        <v>1722.5461400000002</v>
      </c>
      <c r="L8" s="77">
        <f>L9+L53+L62+L78+L94+L101+L114</f>
        <v>1864.5153700000001</v>
      </c>
    </row>
    <row r="9" spans="1:15" x14ac:dyDescent="0.25">
      <c r="A9" s="96" t="s">
        <v>12</v>
      </c>
      <c r="B9" s="71">
        <v>911</v>
      </c>
      <c r="C9" s="71" t="s">
        <v>13</v>
      </c>
      <c r="D9" s="71"/>
      <c r="E9" s="74"/>
      <c r="F9" s="74"/>
      <c r="G9" s="74"/>
      <c r="H9" s="74"/>
      <c r="I9" s="97"/>
      <c r="J9" s="77">
        <f>J10+J19+J38+J44</f>
        <v>1116.7</v>
      </c>
      <c r="K9" s="77">
        <f>K10+K19+K38+K44</f>
        <v>982.7</v>
      </c>
      <c r="L9" s="77">
        <f>L10+L19+L38+L44</f>
        <v>982.2</v>
      </c>
    </row>
    <row r="10" spans="1:15" ht="31.5" x14ac:dyDescent="0.25">
      <c r="A10" s="85" t="s">
        <v>29</v>
      </c>
      <c r="B10" s="71">
        <v>911</v>
      </c>
      <c r="C10" s="74" t="s">
        <v>13</v>
      </c>
      <c r="D10" s="74" t="s">
        <v>24</v>
      </c>
      <c r="E10" s="74"/>
      <c r="F10" s="74"/>
      <c r="G10" s="74"/>
      <c r="H10" s="74"/>
      <c r="I10" s="80"/>
      <c r="J10" s="98">
        <f>J11</f>
        <v>449.2</v>
      </c>
      <c r="K10" s="98">
        <f t="shared" ref="K10:L14" si="1">K11</f>
        <v>449.2</v>
      </c>
      <c r="L10" s="98">
        <f t="shared" si="1"/>
        <v>449.2</v>
      </c>
    </row>
    <row r="11" spans="1:15" x14ac:dyDescent="0.25">
      <c r="A11" s="78" t="s">
        <v>130</v>
      </c>
      <c r="B11" s="71">
        <v>911</v>
      </c>
      <c r="C11" s="5" t="s">
        <v>13</v>
      </c>
      <c r="D11" s="5" t="s">
        <v>24</v>
      </c>
      <c r="E11" s="5" t="s">
        <v>30</v>
      </c>
      <c r="F11" s="5"/>
      <c r="G11" s="5"/>
      <c r="H11" s="5"/>
      <c r="I11" s="66"/>
      <c r="J11" s="99">
        <f>J12</f>
        <v>449.2</v>
      </c>
      <c r="K11" s="99">
        <f t="shared" si="1"/>
        <v>449.2</v>
      </c>
      <c r="L11" s="99">
        <f t="shared" si="1"/>
        <v>449.2</v>
      </c>
    </row>
    <row r="12" spans="1:15" x14ac:dyDescent="0.25">
      <c r="A12" s="70" t="s">
        <v>128</v>
      </c>
      <c r="B12" s="71">
        <v>911</v>
      </c>
      <c r="C12" s="5" t="s">
        <v>13</v>
      </c>
      <c r="D12" s="5" t="s">
        <v>24</v>
      </c>
      <c r="E12" s="5">
        <v>65</v>
      </c>
      <c r="F12" s="5">
        <v>1</v>
      </c>
      <c r="G12" s="74"/>
      <c r="H12" s="74"/>
      <c r="I12" s="80"/>
      <c r="J12" s="99">
        <f>J13+J16</f>
        <v>449.2</v>
      </c>
      <c r="K12" s="99">
        <f t="shared" ref="K12:L12" si="2">K13+K16</f>
        <v>449.2</v>
      </c>
      <c r="L12" s="99">
        <f t="shared" si="2"/>
        <v>449.2</v>
      </c>
    </row>
    <row r="13" spans="1:15" x14ac:dyDescent="0.25">
      <c r="A13" s="100" t="s">
        <v>105</v>
      </c>
      <c r="B13" s="71">
        <v>911</v>
      </c>
      <c r="C13" s="65" t="s">
        <v>13</v>
      </c>
      <c r="D13" s="65" t="s">
        <v>24</v>
      </c>
      <c r="E13" s="65" t="s">
        <v>30</v>
      </c>
      <c r="F13" s="65" t="s">
        <v>20</v>
      </c>
      <c r="G13" s="65" t="s">
        <v>32</v>
      </c>
      <c r="H13" s="65" t="s">
        <v>33</v>
      </c>
      <c r="I13" s="80"/>
      <c r="J13" s="99">
        <f>J14</f>
        <v>449.2</v>
      </c>
      <c r="K13" s="99">
        <f t="shared" si="1"/>
        <v>449.2</v>
      </c>
      <c r="L13" s="99">
        <f>L14</f>
        <v>449.2</v>
      </c>
    </row>
    <row r="14" spans="1:15" ht="53.25" customHeight="1" x14ac:dyDescent="0.25">
      <c r="A14" s="100" t="s">
        <v>96</v>
      </c>
      <c r="B14" s="71">
        <v>911</v>
      </c>
      <c r="C14" s="65" t="s">
        <v>13</v>
      </c>
      <c r="D14" s="65" t="s">
        <v>24</v>
      </c>
      <c r="E14" s="65" t="s">
        <v>30</v>
      </c>
      <c r="F14" s="65" t="s">
        <v>20</v>
      </c>
      <c r="G14" s="65" t="s">
        <v>32</v>
      </c>
      <c r="H14" s="65" t="s">
        <v>33</v>
      </c>
      <c r="I14" s="66" t="s">
        <v>98</v>
      </c>
      <c r="J14" s="99">
        <f>J15</f>
        <v>449.2</v>
      </c>
      <c r="K14" s="99">
        <f t="shared" si="1"/>
        <v>449.2</v>
      </c>
      <c r="L14" s="99">
        <f t="shared" si="1"/>
        <v>449.2</v>
      </c>
    </row>
    <row r="15" spans="1:15" ht="16.5" customHeight="1" x14ac:dyDescent="0.25">
      <c r="A15" s="100" t="s">
        <v>97</v>
      </c>
      <c r="B15" s="71">
        <v>911</v>
      </c>
      <c r="C15" s="65" t="s">
        <v>13</v>
      </c>
      <c r="D15" s="65" t="s">
        <v>24</v>
      </c>
      <c r="E15" s="65" t="s">
        <v>30</v>
      </c>
      <c r="F15" s="65" t="s">
        <v>20</v>
      </c>
      <c r="G15" s="65" t="s">
        <v>32</v>
      </c>
      <c r="H15" s="65" t="s">
        <v>33</v>
      </c>
      <c r="I15" s="66" t="s">
        <v>99</v>
      </c>
      <c r="J15" s="99">
        <v>449.2</v>
      </c>
      <c r="K15" s="99">
        <v>449.2</v>
      </c>
      <c r="L15" s="99">
        <v>449.2</v>
      </c>
    </row>
    <row r="16" spans="1:15" ht="39" hidden="1" customHeight="1" x14ac:dyDescent="0.25">
      <c r="A16" s="202" t="s">
        <v>187</v>
      </c>
      <c r="B16" s="71">
        <v>911</v>
      </c>
      <c r="C16" s="203" t="s">
        <v>13</v>
      </c>
      <c r="D16" s="203" t="s">
        <v>24</v>
      </c>
      <c r="E16" s="203" t="s">
        <v>30</v>
      </c>
      <c r="F16" s="203" t="s">
        <v>20</v>
      </c>
      <c r="G16" s="203" t="s">
        <v>32</v>
      </c>
      <c r="H16" s="203" t="s">
        <v>188</v>
      </c>
      <c r="I16" s="204"/>
      <c r="J16" s="99">
        <f>J17</f>
        <v>0</v>
      </c>
      <c r="K16" s="99">
        <f t="shared" ref="K16:L17" si="3">K17</f>
        <v>0</v>
      </c>
      <c r="L16" s="99">
        <f t="shared" si="3"/>
        <v>0</v>
      </c>
    </row>
    <row r="17" spans="1:15" ht="54" hidden="1" customHeight="1" x14ac:dyDescent="0.25">
      <c r="A17" s="205" t="s">
        <v>96</v>
      </c>
      <c r="B17" s="71">
        <v>911</v>
      </c>
      <c r="C17" s="203" t="s">
        <v>13</v>
      </c>
      <c r="D17" s="203" t="s">
        <v>24</v>
      </c>
      <c r="E17" s="203" t="s">
        <v>30</v>
      </c>
      <c r="F17" s="203" t="s">
        <v>20</v>
      </c>
      <c r="G17" s="203" t="s">
        <v>32</v>
      </c>
      <c r="H17" s="203" t="s">
        <v>188</v>
      </c>
      <c r="I17" s="204" t="s">
        <v>98</v>
      </c>
      <c r="J17" s="99">
        <f>J18</f>
        <v>0</v>
      </c>
      <c r="K17" s="99">
        <f t="shared" si="3"/>
        <v>0</v>
      </c>
      <c r="L17" s="99">
        <f t="shared" si="3"/>
        <v>0</v>
      </c>
    </row>
    <row r="18" spans="1:15" ht="23.25" hidden="1" customHeight="1" x14ac:dyDescent="0.25">
      <c r="A18" s="205" t="s">
        <v>97</v>
      </c>
      <c r="B18" s="71">
        <v>911</v>
      </c>
      <c r="C18" s="203" t="s">
        <v>13</v>
      </c>
      <c r="D18" s="203" t="s">
        <v>24</v>
      </c>
      <c r="E18" s="203" t="s">
        <v>30</v>
      </c>
      <c r="F18" s="203" t="s">
        <v>20</v>
      </c>
      <c r="G18" s="203" t="s">
        <v>32</v>
      </c>
      <c r="H18" s="203" t="s">
        <v>188</v>
      </c>
      <c r="I18" s="204" t="s">
        <v>99</v>
      </c>
      <c r="J18" s="99">
        <v>0</v>
      </c>
      <c r="K18" s="99">
        <v>0</v>
      </c>
      <c r="L18" s="99">
        <v>0</v>
      </c>
    </row>
    <row r="19" spans="1:15" ht="47.25" x14ac:dyDescent="0.25">
      <c r="A19" s="73" t="s">
        <v>60</v>
      </c>
      <c r="B19" s="71">
        <v>911</v>
      </c>
      <c r="C19" s="74" t="s">
        <v>13</v>
      </c>
      <c r="D19" s="74" t="s">
        <v>14</v>
      </c>
      <c r="E19" s="74"/>
      <c r="F19" s="74"/>
      <c r="G19" s="74"/>
      <c r="H19" s="74"/>
      <c r="I19" s="80"/>
      <c r="J19" s="98">
        <f>J20+J33</f>
        <v>662</v>
      </c>
      <c r="K19" s="98">
        <f>K20+K33</f>
        <v>528</v>
      </c>
      <c r="L19" s="98">
        <f>L20+L33</f>
        <v>528</v>
      </c>
    </row>
    <row r="20" spans="1:15" x14ac:dyDescent="0.25">
      <c r="A20" s="78" t="s">
        <v>130</v>
      </c>
      <c r="B20" s="71">
        <v>911</v>
      </c>
      <c r="C20" s="5" t="s">
        <v>13</v>
      </c>
      <c r="D20" s="5" t="s">
        <v>14</v>
      </c>
      <c r="E20" s="5" t="s">
        <v>30</v>
      </c>
      <c r="F20" s="5"/>
      <c r="G20" s="5"/>
      <c r="H20" s="5"/>
      <c r="I20" s="66"/>
      <c r="J20" s="99">
        <f>J21</f>
        <v>661.6</v>
      </c>
      <c r="K20" s="99">
        <f>K21</f>
        <v>527.6</v>
      </c>
      <c r="L20" s="99">
        <f>L21</f>
        <v>527.6</v>
      </c>
    </row>
    <row r="21" spans="1:15" ht="18.600000000000001" customHeight="1" x14ac:dyDescent="0.25">
      <c r="A21" s="78" t="s">
        <v>131</v>
      </c>
      <c r="B21" s="71">
        <v>911</v>
      </c>
      <c r="C21" s="65" t="s">
        <v>13</v>
      </c>
      <c r="D21" s="65" t="s">
        <v>14</v>
      </c>
      <c r="E21" s="65" t="s">
        <v>30</v>
      </c>
      <c r="F21" s="65" t="s">
        <v>21</v>
      </c>
      <c r="G21" s="74"/>
      <c r="H21" s="74"/>
      <c r="I21" s="80"/>
      <c r="J21" s="99">
        <f>J23+J25+J30</f>
        <v>661.6</v>
      </c>
      <c r="K21" s="99">
        <f t="shared" ref="K21:L21" si="4">K23+K25</f>
        <v>527.6</v>
      </c>
      <c r="L21" s="99">
        <f t="shared" si="4"/>
        <v>527.6</v>
      </c>
    </row>
    <row r="22" spans="1:15" x14ac:dyDescent="0.25">
      <c r="A22" s="100" t="s">
        <v>34</v>
      </c>
      <c r="B22" s="71">
        <v>911</v>
      </c>
      <c r="C22" s="65" t="s">
        <v>13</v>
      </c>
      <c r="D22" s="65" t="s">
        <v>14</v>
      </c>
      <c r="E22" s="65" t="s">
        <v>30</v>
      </c>
      <c r="F22" s="65" t="s">
        <v>21</v>
      </c>
      <c r="G22" s="65" t="s">
        <v>32</v>
      </c>
      <c r="H22" s="65" t="s">
        <v>35</v>
      </c>
      <c r="I22" s="80"/>
      <c r="J22" s="99">
        <f t="shared" ref="J22:L23" si="5">J23</f>
        <v>397.6</v>
      </c>
      <c r="K22" s="99">
        <f t="shared" si="5"/>
        <v>397.6</v>
      </c>
      <c r="L22" s="99">
        <f>L23</f>
        <v>397.6</v>
      </c>
    </row>
    <row r="23" spans="1:15" ht="51.75" customHeight="1" x14ac:dyDescent="0.25">
      <c r="A23" s="100" t="s">
        <v>96</v>
      </c>
      <c r="B23" s="71">
        <v>911</v>
      </c>
      <c r="C23" s="65" t="s">
        <v>13</v>
      </c>
      <c r="D23" s="65" t="s">
        <v>14</v>
      </c>
      <c r="E23" s="65" t="s">
        <v>30</v>
      </c>
      <c r="F23" s="65" t="s">
        <v>21</v>
      </c>
      <c r="G23" s="65" t="s">
        <v>32</v>
      </c>
      <c r="H23" s="65" t="s">
        <v>35</v>
      </c>
      <c r="I23" s="66" t="s">
        <v>98</v>
      </c>
      <c r="J23" s="99">
        <f t="shared" si="5"/>
        <v>397.6</v>
      </c>
      <c r="K23" s="99">
        <f t="shared" si="5"/>
        <v>397.6</v>
      </c>
      <c r="L23" s="99">
        <f t="shared" si="5"/>
        <v>397.6</v>
      </c>
    </row>
    <row r="24" spans="1:15" x14ac:dyDescent="0.25">
      <c r="A24" s="100" t="s">
        <v>97</v>
      </c>
      <c r="B24" s="71">
        <v>911</v>
      </c>
      <c r="C24" s="65" t="s">
        <v>13</v>
      </c>
      <c r="D24" s="65" t="s">
        <v>14</v>
      </c>
      <c r="E24" s="65" t="s">
        <v>30</v>
      </c>
      <c r="F24" s="65" t="s">
        <v>21</v>
      </c>
      <c r="G24" s="65" t="s">
        <v>32</v>
      </c>
      <c r="H24" s="65" t="s">
        <v>35</v>
      </c>
      <c r="I24" s="66" t="s">
        <v>99</v>
      </c>
      <c r="J24" s="99">
        <v>397.6</v>
      </c>
      <c r="K24" s="99">
        <v>397.6</v>
      </c>
      <c r="L24" s="99">
        <v>397.6</v>
      </c>
    </row>
    <row r="25" spans="1:15" ht="18" customHeight="1" x14ac:dyDescent="0.25">
      <c r="A25" s="70" t="s">
        <v>213</v>
      </c>
      <c r="B25" s="71">
        <v>911</v>
      </c>
      <c r="C25" s="65" t="s">
        <v>13</v>
      </c>
      <c r="D25" s="65" t="s">
        <v>14</v>
      </c>
      <c r="E25" s="65" t="s">
        <v>30</v>
      </c>
      <c r="F25" s="65" t="s">
        <v>21</v>
      </c>
      <c r="G25" s="65" t="s">
        <v>32</v>
      </c>
      <c r="H25" s="65" t="s">
        <v>36</v>
      </c>
      <c r="I25" s="66"/>
      <c r="J25" s="99">
        <f>J26+J28</f>
        <v>264</v>
      </c>
      <c r="K25" s="99">
        <f>K26+K28</f>
        <v>130</v>
      </c>
      <c r="L25" s="99">
        <f>L26+L28</f>
        <v>130</v>
      </c>
    </row>
    <row r="26" spans="1:15" ht="18" customHeight="1" x14ac:dyDescent="0.25">
      <c r="A26" s="70" t="s">
        <v>92</v>
      </c>
      <c r="B26" s="71">
        <v>911</v>
      </c>
      <c r="C26" s="65" t="s">
        <v>13</v>
      </c>
      <c r="D26" s="65" t="s">
        <v>14</v>
      </c>
      <c r="E26" s="65" t="s">
        <v>30</v>
      </c>
      <c r="F26" s="65" t="s">
        <v>21</v>
      </c>
      <c r="G26" s="65" t="s">
        <v>32</v>
      </c>
      <c r="H26" s="65" t="s">
        <v>36</v>
      </c>
      <c r="I26" s="66" t="s">
        <v>94</v>
      </c>
      <c r="J26" s="99">
        <f t="shared" ref="J26:L26" si="6">J27</f>
        <v>234</v>
      </c>
      <c r="K26" s="99">
        <f t="shared" si="6"/>
        <v>100</v>
      </c>
      <c r="L26" s="99">
        <f t="shared" si="6"/>
        <v>100</v>
      </c>
    </row>
    <row r="27" spans="1:15" ht="31.5" x14ac:dyDescent="0.25">
      <c r="A27" s="70" t="s">
        <v>93</v>
      </c>
      <c r="B27" s="71">
        <v>911</v>
      </c>
      <c r="C27" s="65" t="s">
        <v>13</v>
      </c>
      <c r="D27" s="65" t="s">
        <v>14</v>
      </c>
      <c r="E27" s="65" t="s">
        <v>30</v>
      </c>
      <c r="F27" s="65" t="s">
        <v>21</v>
      </c>
      <c r="G27" s="65" t="s">
        <v>32</v>
      </c>
      <c r="H27" s="65" t="s">
        <v>36</v>
      </c>
      <c r="I27" s="5" t="s">
        <v>95</v>
      </c>
      <c r="J27" s="99">
        <v>234</v>
      </c>
      <c r="K27" s="99">
        <v>100</v>
      </c>
      <c r="L27" s="99">
        <v>100</v>
      </c>
    </row>
    <row r="28" spans="1:15" s="20" customFormat="1" x14ac:dyDescent="0.25">
      <c r="A28" s="69" t="s">
        <v>100</v>
      </c>
      <c r="B28" s="71">
        <v>911</v>
      </c>
      <c r="C28" s="5" t="s">
        <v>13</v>
      </c>
      <c r="D28" s="5" t="s">
        <v>14</v>
      </c>
      <c r="E28" s="65" t="s">
        <v>30</v>
      </c>
      <c r="F28" s="65" t="s">
        <v>21</v>
      </c>
      <c r="G28" s="65" t="s">
        <v>32</v>
      </c>
      <c r="H28" s="65" t="s">
        <v>36</v>
      </c>
      <c r="I28" s="102" t="s">
        <v>101</v>
      </c>
      <c r="J28" s="25">
        <f>J29</f>
        <v>30</v>
      </c>
      <c r="K28" s="25">
        <f t="shared" ref="K28:L28" si="7">K29</f>
        <v>30</v>
      </c>
      <c r="L28" s="25">
        <f t="shared" si="7"/>
        <v>30</v>
      </c>
      <c r="M28" s="237"/>
      <c r="N28" s="237"/>
      <c r="O28" s="237"/>
    </row>
    <row r="29" spans="1:15" s="20" customFormat="1" ht="15" customHeight="1" x14ac:dyDescent="0.25">
      <c r="A29" s="69" t="s">
        <v>102</v>
      </c>
      <c r="B29" s="71">
        <v>911</v>
      </c>
      <c r="C29" s="5" t="s">
        <v>13</v>
      </c>
      <c r="D29" s="5" t="s">
        <v>14</v>
      </c>
      <c r="E29" s="5" t="s">
        <v>30</v>
      </c>
      <c r="F29" s="65" t="s">
        <v>21</v>
      </c>
      <c r="G29" s="65" t="s">
        <v>32</v>
      </c>
      <c r="H29" s="65" t="s">
        <v>36</v>
      </c>
      <c r="I29" s="102" t="s">
        <v>104</v>
      </c>
      <c r="J29" s="25">
        <v>30</v>
      </c>
      <c r="K29" s="25">
        <v>30</v>
      </c>
      <c r="L29" s="25">
        <v>30</v>
      </c>
      <c r="M29" s="237"/>
      <c r="N29" s="237"/>
      <c r="O29" s="237"/>
    </row>
    <row r="30" spans="1:15" s="20" customFormat="1" ht="3.75" hidden="1" customHeight="1" x14ac:dyDescent="0.25">
      <c r="A30" s="202" t="s">
        <v>187</v>
      </c>
      <c r="B30" s="71">
        <v>911</v>
      </c>
      <c r="C30" s="206" t="s">
        <v>13</v>
      </c>
      <c r="D30" s="206" t="s">
        <v>14</v>
      </c>
      <c r="E30" s="204" t="s">
        <v>30</v>
      </c>
      <c r="F30" s="203" t="s">
        <v>21</v>
      </c>
      <c r="G30" s="203" t="s">
        <v>32</v>
      </c>
      <c r="H30" s="203" t="s">
        <v>188</v>
      </c>
      <c r="I30" s="207"/>
      <c r="J30" s="25">
        <f>J31</f>
        <v>0</v>
      </c>
      <c r="K30" s="25">
        <f t="shared" ref="K30:L31" si="8">K31</f>
        <v>0</v>
      </c>
      <c r="L30" s="25">
        <f t="shared" si="8"/>
        <v>0</v>
      </c>
      <c r="M30" s="237"/>
      <c r="N30" s="237"/>
      <c r="O30" s="237"/>
    </row>
    <row r="31" spans="1:15" s="20" customFormat="1" ht="47.25" hidden="1" x14ac:dyDescent="0.25">
      <c r="A31" s="205" t="s">
        <v>96</v>
      </c>
      <c r="B31" s="71">
        <v>911</v>
      </c>
      <c r="C31" s="206" t="s">
        <v>13</v>
      </c>
      <c r="D31" s="206" t="s">
        <v>14</v>
      </c>
      <c r="E31" s="204" t="s">
        <v>30</v>
      </c>
      <c r="F31" s="203" t="s">
        <v>21</v>
      </c>
      <c r="G31" s="203" t="s">
        <v>32</v>
      </c>
      <c r="H31" s="203" t="s">
        <v>188</v>
      </c>
      <c r="I31" s="207" t="s">
        <v>98</v>
      </c>
      <c r="J31" s="25">
        <f>J32</f>
        <v>0</v>
      </c>
      <c r="K31" s="25">
        <f t="shared" si="8"/>
        <v>0</v>
      </c>
      <c r="L31" s="25">
        <f t="shared" si="8"/>
        <v>0</v>
      </c>
      <c r="M31" s="237"/>
      <c r="N31" s="237"/>
      <c r="O31" s="237"/>
    </row>
    <row r="32" spans="1:15" s="20" customFormat="1" ht="21" hidden="1" customHeight="1" x14ac:dyDescent="0.25">
      <c r="A32" s="205" t="s">
        <v>97</v>
      </c>
      <c r="B32" s="71">
        <v>911</v>
      </c>
      <c r="C32" s="206" t="s">
        <v>13</v>
      </c>
      <c r="D32" s="206" t="s">
        <v>14</v>
      </c>
      <c r="E32" s="204" t="s">
        <v>30</v>
      </c>
      <c r="F32" s="203" t="s">
        <v>21</v>
      </c>
      <c r="G32" s="203" t="s">
        <v>32</v>
      </c>
      <c r="H32" s="203" t="s">
        <v>188</v>
      </c>
      <c r="I32" s="207" t="s">
        <v>99</v>
      </c>
      <c r="J32" s="25">
        <v>0</v>
      </c>
      <c r="K32" s="25">
        <v>0</v>
      </c>
      <c r="L32" s="25">
        <v>0</v>
      </c>
      <c r="M32" s="237"/>
      <c r="N32" s="237"/>
      <c r="O32" s="237"/>
    </row>
    <row r="33" spans="1:15" s="12" customFormat="1" ht="36.75" customHeight="1" x14ac:dyDescent="0.25">
      <c r="A33" s="78" t="s">
        <v>159</v>
      </c>
      <c r="B33" s="71">
        <v>911</v>
      </c>
      <c r="C33" s="5" t="s">
        <v>13</v>
      </c>
      <c r="D33" s="5" t="s">
        <v>14</v>
      </c>
      <c r="E33" s="66">
        <v>89</v>
      </c>
      <c r="F33" s="65"/>
      <c r="G33" s="65"/>
      <c r="H33" s="65"/>
      <c r="I33" s="103"/>
      <c r="J33" s="99">
        <f>J34</f>
        <v>0.4</v>
      </c>
      <c r="K33" s="99">
        <f t="shared" ref="K33:L36" si="9">K34</f>
        <v>0.4</v>
      </c>
      <c r="L33" s="99">
        <f t="shared" si="9"/>
        <v>0.4</v>
      </c>
      <c r="M33" s="234"/>
      <c r="N33" s="234"/>
      <c r="O33" s="234"/>
    </row>
    <row r="34" spans="1:15" s="12" customFormat="1" ht="47.25" x14ac:dyDescent="0.25">
      <c r="A34" s="78" t="s">
        <v>160</v>
      </c>
      <c r="B34" s="71">
        <v>911</v>
      </c>
      <c r="C34" s="5" t="s">
        <v>13</v>
      </c>
      <c r="D34" s="5" t="s">
        <v>14</v>
      </c>
      <c r="E34" s="66">
        <v>89</v>
      </c>
      <c r="F34" s="65" t="s">
        <v>20</v>
      </c>
      <c r="G34" s="65"/>
      <c r="H34" s="65"/>
      <c r="I34" s="103"/>
      <c r="J34" s="99">
        <f>J35</f>
        <v>0.4</v>
      </c>
      <c r="K34" s="99">
        <f t="shared" si="9"/>
        <v>0.4</v>
      </c>
      <c r="L34" s="99">
        <f t="shared" si="9"/>
        <v>0.4</v>
      </c>
      <c r="M34" s="234"/>
      <c r="N34" s="234"/>
      <c r="O34" s="234"/>
    </row>
    <row r="35" spans="1:15" s="12" customFormat="1" ht="70.5" customHeight="1" x14ac:dyDescent="0.25">
      <c r="A35" s="104" t="s">
        <v>129</v>
      </c>
      <c r="B35" s="71">
        <v>911</v>
      </c>
      <c r="C35" s="5" t="s">
        <v>13</v>
      </c>
      <c r="D35" s="5" t="s">
        <v>14</v>
      </c>
      <c r="E35" s="66">
        <v>89</v>
      </c>
      <c r="F35" s="65" t="s">
        <v>20</v>
      </c>
      <c r="G35" s="65" t="s">
        <v>32</v>
      </c>
      <c r="H35" s="65" t="s">
        <v>38</v>
      </c>
      <c r="I35" s="103"/>
      <c r="J35" s="99">
        <f>J36</f>
        <v>0.4</v>
      </c>
      <c r="K35" s="99">
        <f t="shared" si="9"/>
        <v>0.4</v>
      </c>
      <c r="L35" s="99">
        <f t="shared" si="9"/>
        <v>0.4</v>
      </c>
      <c r="M35" s="234"/>
      <c r="N35" s="234"/>
      <c r="O35" s="234"/>
    </row>
    <row r="36" spans="1:15" s="12" customFormat="1" ht="18" customHeight="1" x14ac:dyDescent="0.25">
      <c r="A36" s="70" t="s">
        <v>92</v>
      </c>
      <c r="B36" s="71">
        <v>911</v>
      </c>
      <c r="C36" s="5" t="s">
        <v>13</v>
      </c>
      <c r="D36" s="5" t="s">
        <v>14</v>
      </c>
      <c r="E36" s="66" t="s">
        <v>43</v>
      </c>
      <c r="F36" s="65" t="s">
        <v>20</v>
      </c>
      <c r="G36" s="65" t="s">
        <v>32</v>
      </c>
      <c r="H36" s="65" t="s">
        <v>38</v>
      </c>
      <c r="I36" s="103" t="s">
        <v>94</v>
      </c>
      <c r="J36" s="99">
        <f>J37</f>
        <v>0.4</v>
      </c>
      <c r="K36" s="99">
        <f t="shared" si="9"/>
        <v>0.4</v>
      </c>
      <c r="L36" s="99">
        <f t="shared" si="9"/>
        <v>0.4</v>
      </c>
      <c r="M36" s="234"/>
      <c r="N36" s="234"/>
      <c r="O36" s="234"/>
    </row>
    <row r="37" spans="1:15" s="12" customFormat="1" ht="35.25" customHeight="1" x14ac:dyDescent="0.25">
      <c r="A37" s="70" t="s">
        <v>93</v>
      </c>
      <c r="B37" s="71">
        <v>911</v>
      </c>
      <c r="C37" s="5" t="s">
        <v>13</v>
      </c>
      <c r="D37" s="5" t="s">
        <v>14</v>
      </c>
      <c r="E37" s="66" t="s">
        <v>43</v>
      </c>
      <c r="F37" s="65" t="s">
        <v>20</v>
      </c>
      <c r="G37" s="65" t="s">
        <v>32</v>
      </c>
      <c r="H37" s="65" t="s">
        <v>38</v>
      </c>
      <c r="I37" s="103" t="s">
        <v>95</v>
      </c>
      <c r="J37" s="99">
        <v>0.4</v>
      </c>
      <c r="K37" s="99">
        <v>0.4</v>
      </c>
      <c r="L37" s="99">
        <v>0.4</v>
      </c>
      <c r="M37" s="234"/>
      <c r="N37" s="234"/>
      <c r="O37" s="234"/>
    </row>
    <row r="38" spans="1:15" x14ac:dyDescent="0.25">
      <c r="A38" s="85" t="s">
        <v>39</v>
      </c>
      <c r="B38" s="71">
        <v>911</v>
      </c>
      <c r="C38" s="88" t="s">
        <v>13</v>
      </c>
      <c r="D38" s="88" t="s">
        <v>40</v>
      </c>
      <c r="E38" s="88"/>
      <c r="F38" s="75"/>
      <c r="G38" s="75"/>
      <c r="H38" s="89"/>
      <c r="I38" s="89"/>
      <c r="J38" s="98">
        <f>J39</f>
        <v>5</v>
      </c>
      <c r="K38" s="98">
        <f t="shared" ref="K38:L42" si="10">K39</f>
        <v>5</v>
      </c>
      <c r="L38" s="98">
        <f t="shared" si="10"/>
        <v>5</v>
      </c>
    </row>
    <row r="39" spans="1:15" ht="36.75" customHeight="1" x14ac:dyDescent="0.25">
      <c r="A39" s="112" t="s">
        <v>159</v>
      </c>
      <c r="B39" s="71">
        <v>911</v>
      </c>
      <c r="C39" s="65" t="s">
        <v>13</v>
      </c>
      <c r="D39" s="65" t="s">
        <v>40</v>
      </c>
      <c r="E39" s="66">
        <v>89</v>
      </c>
      <c r="F39" s="65"/>
      <c r="G39" s="65"/>
      <c r="H39" s="90"/>
      <c r="I39" s="90"/>
      <c r="J39" s="99">
        <f>J40</f>
        <v>5</v>
      </c>
      <c r="K39" s="99">
        <f t="shared" si="10"/>
        <v>5</v>
      </c>
      <c r="L39" s="99">
        <f t="shared" si="10"/>
        <v>5</v>
      </c>
    </row>
    <row r="40" spans="1:15" ht="47.25" x14ac:dyDescent="0.25">
      <c r="A40" s="113" t="s">
        <v>160</v>
      </c>
      <c r="B40" s="71">
        <v>911</v>
      </c>
      <c r="C40" s="65" t="s">
        <v>13</v>
      </c>
      <c r="D40" s="65" t="s">
        <v>40</v>
      </c>
      <c r="E40" s="66">
        <v>89</v>
      </c>
      <c r="F40" s="65" t="s">
        <v>20</v>
      </c>
      <c r="G40" s="65"/>
      <c r="H40" s="90"/>
      <c r="I40" s="90"/>
      <c r="J40" s="99">
        <f>J41</f>
        <v>5</v>
      </c>
      <c r="K40" s="99">
        <f t="shared" si="10"/>
        <v>5</v>
      </c>
      <c r="L40" s="99">
        <f t="shared" si="10"/>
        <v>5</v>
      </c>
    </row>
    <row r="41" spans="1:15" ht="31.5" x14ac:dyDescent="0.25">
      <c r="A41" s="70" t="s">
        <v>161</v>
      </c>
      <c r="B41" s="71">
        <v>911</v>
      </c>
      <c r="C41" s="65" t="s">
        <v>13</v>
      </c>
      <c r="D41" s="65" t="s">
        <v>40</v>
      </c>
      <c r="E41" s="66">
        <v>89</v>
      </c>
      <c r="F41" s="65" t="s">
        <v>20</v>
      </c>
      <c r="G41" s="65" t="s">
        <v>32</v>
      </c>
      <c r="H41" s="65" t="s">
        <v>41</v>
      </c>
      <c r="I41" s="90"/>
      <c r="J41" s="99">
        <f>J42</f>
        <v>5</v>
      </c>
      <c r="K41" s="99">
        <f t="shared" si="10"/>
        <v>5</v>
      </c>
      <c r="L41" s="99">
        <f t="shared" si="10"/>
        <v>5</v>
      </c>
    </row>
    <row r="42" spans="1:15" x14ac:dyDescent="0.25">
      <c r="A42" s="69" t="s">
        <v>100</v>
      </c>
      <c r="B42" s="71">
        <v>911</v>
      </c>
      <c r="C42" s="65" t="s">
        <v>13</v>
      </c>
      <c r="D42" s="65" t="s">
        <v>40</v>
      </c>
      <c r="E42" s="66">
        <v>89</v>
      </c>
      <c r="F42" s="65" t="s">
        <v>20</v>
      </c>
      <c r="G42" s="65" t="s">
        <v>32</v>
      </c>
      <c r="H42" s="65" t="s">
        <v>41</v>
      </c>
      <c r="I42" s="90" t="s">
        <v>101</v>
      </c>
      <c r="J42" s="99">
        <f>J43</f>
        <v>5</v>
      </c>
      <c r="K42" s="99">
        <f t="shared" si="10"/>
        <v>5</v>
      </c>
      <c r="L42" s="99">
        <f t="shared" si="10"/>
        <v>5</v>
      </c>
    </row>
    <row r="43" spans="1:15" ht="17.25" customHeight="1" x14ac:dyDescent="0.25">
      <c r="A43" s="70" t="s">
        <v>42</v>
      </c>
      <c r="B43" s="71">
        <v>911</v>
      </c>
      <c r="C43" s="65" t="s">
        <v>13</v>
      </c>
      <c r="D43" s="65" t="s">
        <v>40</v>
      </c>
      <c r="E43" s="65" t="s">
        <v>43</v>
      </c>
      <c r="F43" s="65" t="s">
        <v>20</v>
      </c>
      <c r="G43" s="65" t="s">
        <v>32</v>
      </c>
      <c r="H43" s="65" t="s">
        <v>41</v>
      </c>
      <c r="I43" s="90" t="s">
        <v>44</v>
      </c>
      <c r="J43" s="99">
        <v>5</v>
      </c>
      <c r="K43" s="99">
        <v>5</v>
      </c>
      <c r="L43" s="99">
        <v>5</v>
      </c>
    </row>
    <row r="44" spans="1:15" ht="15.75" customHeight="1" x14ac:dyDescent="0.25">
      <c r="A44" s="70" t="s">
        <v>189</v>
      </c>
      <c r="B44" s="71">
        <v>911</v>
      </c>
      <c r="C44" s="208" t="s">
        <v>13</v>
      </c>
      <c r="D44" s="88" t="s">
        <v>28</v>
      </c>
      <c r="E44" s="90"/>
      <c r="F44" s="65"/>
      <c r="G44" s="65"/>
      <c r="H44" s="65"/>
      <c r="I44" s="84"/>
      <c r="J44" s="98">
        <f>J49+J45</f>
        <v>0.5</v>
      </c>
      <c r="K44" s="98">
        <f t="shared" ref="K44:L44" si="11">K49+K45</f>
        <v>0.5</v>
      </c>
      <c r="L44" s="98">
        <f t="shared" si="11"/>
        <v>0</v>
      </c>
    </row>
    <row r="45" spans="1:15" ht="48.75" hidden="1" customHeight="1" x14ac:dyDescent="0.25">
      <c r="A45" s="70" t="s">
        <v>202</v>
      </c>
      <c r="B45" s="71">
        <v>911</v>
      </c>
      <c r="C45" s="65" t="s">
        <v>13</v>
      </c>
      <c r="D45" s="65" t="s">
        <v>28</v>
      </c>
      <c r="E45" s="90" t="s">
        <v>40</v>
      </c>
      <c r="F45" s="65"/>
      <c r="G45" s="65"/>
      <c r="H45" s="65"/>
      <c r="I45" s="84"/>
      <c r="J45" s="99">
        <f>J46</f>
        <v>0</v>
      </c>
      <c r="K45" s="99">
        <f t="shared" ref="K45:L47" si="12">K46</f>
        <v>0</v>
      </c>
      <c r="L45" s="99">
        <f t="shared" si="12"/>
        <v>0</v>
      </c>
    </row>
    <row r="46" spans="1:15" ht="17.25" hidden="1" customHeight="1" x14ac:dyDescent="0.25">
      <c r="A46" s="70" t="s">
        <v>200</v>
      </c>
      <c r="B46" s="71">
        <v>911</v>
      </c>
      <c r="C46" s="65" t="s">
        <v>13</v>
      </c>
      <c r="D46" s="65" t="s">
        <v>28</v>
      </c>
      <c r="E46" s="90" t="s">
        <v>40</v>
      </c>
      <c r="F46" s="65" t="s">
        <v>167</v>
      </c>
      <c r="G46" s="65" t="s">
        <v>32</v>
      </c>
      <c r="H46" s="65" t="s">
        <v>201</v>
      </c>
      <c r="I46" s="84"/>
      <c r="J46" s="99">
        <f>J47</f>
        <v>0</v>
      </c>
      <c r="K46" s="99">
        <f t="shared" si="12"/>
        <v>0</v>
      </c>
      <c r="L46" s="99">
        <f t="shared" si="12"/>
        <v>0</v>
      </c>
    </row>
    <row r="47" spans="1:15" ht="26.25" hidden="1" customHeight="1" x14ac:dyDescent="0.25">
      <c r="A47" s="70" t="s">
        <v>92</v>
      </c>
      <c r="B47" s="71">
        <v>911</v>
      </c>
      <c r="C47" s="65" t="s">
        <v>13</v>
      </c>
      <c r="D47" s="65" t="s">
        <v>28</v>
      </c>
      <c r="E47" s="90" t="s">
        <v>40</v>
      </c>
      <c r="F47" s="65" t="s">
        <v>167</v>
      </c>
      <c r="G47" s="65" t="s">
        <v>32</v>
      </c>
      <c r="H47" s="65" t="s">
        <v>201</v>
      </c>
      <c r="I47" s="84" t="s">
        <v>94</v>
      </c>
      <c r="J47" s="99">
        <f>J48</f>
        <v>0</v>
      </c>
      <c r="K47" s="99">
        <f t="shared" si="12"/>
        <v>0</v>
      </c>
      <c r="L47" s="99">
        <f t="shared" si="12"/>
        <v>0</v>
      </c>
    </row>
    <row r="48" spans="1:15" ht="34.5" hidden="1" customHeight="1" x14ac:dyDescent="0.25">
      <c r="A48" s="70" t="s">
        <v>93</v>
      </c>
      <c r="B48" s="71">
        <v>911</v>
      </c>
      <c r="C48" s="65" t="s">
        <v>13</v>
      </c>
      <c r="D48" s="65" t="s">
        <v>28</v>
      </c>
      <c r="E48" s="90" t="s">
        <v>40</v>
      </c>
      <c r="F48" s="65" t="s">
        <v>167</v>
      </c>
      <c r="G48" s="65" t="s">
        <v>32</v>
      </c>
      <c r="H48" s="65" t="s">
        <v>201</v>
      </c>
      <c r="I48" s="84" t="s">
        <v>95</v>
      </c>
      <c r="J48" s="99">
        <v>0</v>
      </c>
      <c r="K48" s="99">
        <v>0</v>
      </c>
      <c r="L48" s="99">
        <v>0</v>
      </c>
    </row>
    <row r="49" spans="1:12" ht="33.75" customHeight="1" x14ac:dyDescent="0.25">
      <c r="A49" s="70" t="s">
        <v>226</v>
      </c>
      <c r="B49" s="71">
        <v>911</v>
      </c>
      <c r="C49" s="5" t="s">
        <v>13</v>
      </c>
      <c r="D49" s="5" t="s">
        <v>28</v>
      </c>
      <c r="E49" s="5" t="s">
        <v>193</v>
      </c>
      <c r="F49" s="65"/>
      <c r="G49" s="65"/>
      <c r="H49" s="65"/>
      <c r="I49" s="84"/>
      <c r="J49" s="99">
        <f>J50</f>
        <v>0.5</v>
      </c>
      <c r="K49" s="99">
        <f t="shared" ref="K49:L51" si="13">K50</f>
        <v>0.5</v>
      </c>
      <c r="L49" s="99">
        <f t="shared" si="13"/>
        <v>0</v>
      </c>
    </row>
    <row r="50" spans="1:12" ht="33" customHeight="1" x14ac:dyDescent="0.25">
      <c r="A50" s="70" t="s">
        <v>194</v>
      </c>
      <c r="B50" s="71">
        <v>911</v>
      </c>
      <c r="C50" s="5" t="s">
        <v>13</v>
      </c>
      <c r="D50" s="5" t="s">
        <v>28</v>
      </c>
      <c r="E50" s="5" t="s">
        <v>193</v>
      </c>
      <c r="F50" s="65" t="s">
        <v>167</v>
      </c>
      <c r="G50" s="65" t="s">
        <v>167</v>
      </c>
      <c r="H50" s="65" t="s">
        <v>195</v>
      </c>
      <c r="I50" s="84"/>
      <c r="J50" s="99">
        <f>J51</f>
        <v>0.5</v>
      </c>
      <c r="K50" s="99">
        <f t="shared" si="13"/>
        <v>0.5</v>
      </c>
      <c r="L50" s="99">
        <f t="shared" si="13"/>
        <v>0</v>
      </c>
    </row>
    <row r="51" spans="1:12" ht="25.5" customHeight="1" x14ac:dyDescent="0.25">
      <c r="A51" s="70" t="s">
        <v>92</v>
      </c>
      <c r="B51" s="71">
        <v>911</v>
      </c>
      <c r="C51" s="5" t="s">
        <v>13</v>
      </c>
      <c r="D51" s="5" t="s">
        <v>28</v>
      </c>
      <c r="E51" s="5" t="s">
        <v>193</v>
      </c>
      <c r="F51" s="5" t="s">
        <v>167</v>
      </c>
      <c r="G51" s="5" t="s">
        <v>32</v>
      </c>
      <c r="H51" s="5" t="s">
        <v>195</v>
      </c>
      <c r="I51" s="5" t="s">
        <v>94</v>
      </c>
      <c r="J51" s="99">
        <f>J52</f>
        <v>0.5</v>
      </c>
      <c r="K51" s="99">
        <f t="shared" si="13"/>
        <v>0.5</v>
      </c>
      <c r="L51" s="99">
        <f t="shared" si="13"/>
        <v>0</v>
      </c>
    </row>
    <row r="52" spans="1:12" ht="35.25" customHeight="1" x14ac:dyDescent="0.25">
      <c r="A52" s="70" t="s">
        <v>93</v>
      </c>
      <c r="B52" s="71">
        <v>911</v>
      </c>
      <c r="C52" s="5" t="s">
        <v>13</v>
      </c>
      <c r="D52" s="5" t="s">
        <v>28</v>
      </c>
      <c r="E52" s="5" t="s">
        <v>193</v>
      </c>
      <c r="F52" s="5" t="s">
        <v>167</v>
      </c>
      <c r="G52" s="5" t="s">
        <v>32</v>
      </c>
      <c r="H52" s="5" t="s">
        <v>195</v>
      </c>
      <c r="I52" s="5" t="s">
        <v>95</v>
      </c>
      <c r="J52" s="99">
        <v>0.5</v>
      </c>
      <c r="K52" s="99">
        <v>0.5</v>
      </c>
      <c r="L52" s="99">
        <v>0</v>
      </c>
    </row>
    <row r="53" spans="1:12" ht="18" customHeight="1" x14ac:dyDescent="0.25">
      <c r="A53" s="85" t="s">
        <v>45</v>
      </c>
      <c r="B53" s="71">
        <v>911</v>
      </c>
      <c r="C53" s="88" t="s">
        <v>24</v>
      </c>
      <c r="D53" s="88"/>
      <c r="E53" s="89"/>
      <c r="F53" s="88"/>
      <c r="G53" s="88"/>
      <c r="H53" s="88"/>
      <c r="I53" s="87"/>
      <c r="J53" s="98">
        <f>J54</f>
        <v>159</v>
      </c>
      <c r="K53" s="98">
        <f>K54</f>
        <v>173.9</v>
      </c>
      <c r="L53" s="98">
        <f>L54</f>
        <v>180.2</v>
      </c>
    </row>
    <row r="54" spans="1:12" ht="20.25" customHeight="1" x14ac:dyDescent="0.25">
      <c r="A54" s="73" t="s">
        <v>46</v>
      </c>
      <c r="B54" s="71">
        <v>911</v>
      </c>
      <c r="C54" s="107" t="s">
        <v>24</v>
      </c>
      <c r="D54" s="107" t="s">
        <v>25</v>
      </c>
      <c r="E54" s="80"/>
      <c r="F54" s="74"/>
      <c r="G54" s="74"/>
      <c r="H54" s="74"/>
      <c r="I54" s="81"/>
      <c r="J54" s="98">
        <f>J57</f>
        <v>159</v>
      </c>
      <c r="K54" s="98">
        <f>K57</f>
        <v>173.9</v>
      </c>
      <c r="L54" s="98">
        <f>L57</f>
        <v>180.2</v>
      </c>
    </row>
    <row r="55" spans="1:12" ht="35.25" customHeight="1" x14ac:dyDescent="0.25">
      <c r="A55" s="112" t="s">
        <v>159</v>
      </c>
      <c r="B55" s="71">
        <v>911</v>
      </c>
      <c r="C55" s="102" t="s">
        <v>24</v>
      </c>
      <c r="D55" s="102" t="s">
        <v>25</v>
      </c>
      <c r="E55" s="5">
        <v>89</v>
      </c>
      <c r="F55" s="5"/>
      <c r="G55" s="5"/>
      <c r="H55" s="5"/>
      <c r="I55" s="64"/>
      <c r="J55" s="99">
        <f t="shared" ref="J55:L56" si="14">J56</f>
        <v>159</v>
      </c>
      <c r="K55" s="99">
        <f t="shared" si="14"/>
        <v>173.9</v>
      </c>
      <c r="L55" s="99">
        <f t="shared" si="14"/>
        <v>180.2</v>
      </c>
    </row>
    <row r="56" spans="1:12" ht="35.25" customHeight="1" x14ac:dyDescent="0.25">
      <c r="A56" s="113" t="s">
        <v>160</v>
      </c>
      <c r="B56" s="71">
        <v>911</v>
      </c>
      <c r="C56" s="102" t="s">
        <v>24</v>
      </c>
      <c r="D56" s="102" t="s">
        <v>25</v>
      </c>
      <c r="E56" s="5">
        <v>89</v>
      </c>
      <c r="F56" s="5">
        <v>1</v>
      </c>
      <c r="G56" s="5"/>
      <c r="H56" s="5"/>
      <c r="I56" s="64"/>
      <c r="J56" s="99">
        <f t="shared" si="14"/>
        <v>159</v>
      </c>
      <c r="K56" s="99">
        <f t="shared" si="14"/>
        <v>173.9</v>
      </c>
      <c r="L56" s="99">
        <f t="shared" si="14"/>
        <v>180.2</v>
      </c>
    </row>
    <row r="57" spans="1:12" ht="36" customHeight="1" x14ac:dyDescent="0.25">
      <c r="A57" s="108" t="s">
        <v>166</v>
      </c>
      <c r="B57" s="71">
        <v>911</v>
      </c>
      <c r="C57" s="102" t="s">
        <v>24</v>
      </c>
      <c r="D57" s="102" t="s">
        <v>25</v>
      </c>
      <c r="E57" s="109">
        <v>89</v>
      </c>
      <c r="F57" s="5">
        <v>1</v>
      </c>
      <c r="G57" s="5" t="s">
        <v>32</v>
      </c>
      <c r="H57" s="5">
        <v>51180</v>
      </c>
      <c r="I57" s="64"/>
      <c r="J57" s="23">
        <f>J58+J60</f>
        <v>159</v>
      </c>
      <c r="K57" s="23">
        <f>K58+K60</f>
        <v>173.9</v>
      </c>
      <c r="L57" s="23">
        <f>L58+L60</f>
        <v>180.2</v>
      </c>
    </row>
    <row r="58" spans="1:12" ht="53.25" customHeight="1" x14ac:dyDescent="0.25">
      <c r="A58" s="100" t="s">
        <v>96</v>
      </c>
      <c r="B58" s="71">
        <v>911</v>
      </c>
      <c r="C58" s="102" t="s">
        <v>24</v>
      </c>
      <c r="D58" s="102" t="s">
        <v>25</v>
      </c>
      <c r="E58" s="109">
        <v>89</v>
      </c>
      <c r="F58" s="5">
        <v>1</v>
      </c>
      <c r="G58" s="5" t="s">
        <v>32</v>
      </c>
      <c r="H58" s="5" t="s">
        <v>47</v>
      </c>
      <c r="I58" s="64" t="s">
        <v>98</v>
      </c>
      <c r="J58" s="23">
        <f>J59</f>
        <v>145</v>
      </c>
      <c r="K58" s="23">
        <f>K59</f>
        <v>145</v>
      </c>
      <c r="L58" s="23">
        <f>L59</f>
        <v>145</v>
      </c>
    </row>
    <row r="59" spans="1:12" ht="24" customHeight="1" x14ac:dyDescent="0.25">
      <c r="A59" s="100" t="s">
        <v>97</v>
      </c>
      <c r="B59" s="71">
        <v>911</v>
      </c>
      <c r="C59" s="102" t="s">
        <v>24</v>
      </c>
      <c r="D59" s="102" t="s">
        <v>25</v>
      </c>
      <c r="E59" s="109">
        <v>89</v>
      </c>
      <c r="F59" s="5">
        <v>1</v>
      </c>
      <c r="G59" s="5" t="s">
        <v>32</v>
      </c>
      <c r="H59" s="5" t="s">
        <v>47</v>
      </c>
      <c r="I59" s="64" t="s">
        <v>99</v>
      </c>
      <c r="J59" s="23">
        <v>145</v>
      </c>
      <c r="K59" s="23">
        <v>145</v>
      </c>
      <c r="L59" s="23">
        <v>145</v>
      </c>
    </row>
    <row r="60" spans="1:12" ht="21" customHeight="1" x14ac:dyDescent="0.25">
      <c r="A60" s="70" t="s">
        <v>92</v>
      </c>
      <c r="B60" s="71">
        <v>911</v>
      </c>
      <c r="C60" s="102" t="s">
        <v>24</v>
      </c>
      <c r="D60" s="102" t="s">
        <v>25</v>
      </c>
      <c r="E60" s="109">
        <v>89</v>
      </c>
      <c r="F60" s="5">
        <v>1</v>
      </c>
      <c r="G60" s="5" t="s">
        <v>32</v>
      </c>
      <c r="H60" s="5">
        <v>51180</v>
      </c>
      <c r="I60" s="64" t="s">
        <v>94</v>
      </c>
      <c r="J60" s="23">
        <f t="shared" ref="J60:L60" si="15">J61</f>
        <v>14</v>
      </c>
      <c r="K60" s="23">
        <f t="shared" si="15"/>
        <v>28.9</v>
      </c>
      <c r="L60" s="23">
        <f t="shared" si="15"/>
        <v>35.200000000000003</v>
      </c>
    </row>
    <row r="61" spans="1:12" ht="21.75" customHeight="1" x14ac:dyDescent="0.25">
      <c r="A61" s="70" t="s">
        <v>93</v>
      </c>
      <c r="B61" s="71">
        <v>911</v>
      </c>
      <c r="C61" s="102" t="s">
        <v>24</v>
      </c>
      <c r="D61" s="102" t="s">
        <v>25</v>
      </c>
      <c r="E61" s="109">
        <v>89</v>
      </c>
      <c r="F61" s="5">
        <v>1</v>
      </c>
      <c r="G61" s="5" t="s">
        <v>32</v>
      </c>
      <c r="H61" s="5">
        <v>51180</v>
      </c>
      <c r="I61" s="64" t="s">
        <v>95</v>
      </c>
      <c r="J61" s="23">
        <v>14</v>
      </c>
      <c r="K61" s="23">
        <v>28.9</v>
      </c>
      <c r="L61" s="23">
        <v>35.200000000000003</v>
      </c>
    </row>
    <row r="62" spans="1:12" x14ac:dyDescent="0.25">
      <c r="A62" s="73" t="s">
        <v>48</v>
      </c>
      <c r="B62" s="71">
        <v>911</v>
      </c>
      <c r="C62" s="107" t="s">
        <v>14</v>
      </c>
      <c r="D62" s="107"/>
      <c r="E62" s="74"/>
      <c r="F62" s="74"/>
      <c r="G62" s="74"/>
      <c r="H62" s="74"/>
      <c r="I62" s="74"/>
      <c r="J62" s="105">
        <f>J63+J72</f>
        <v>970</v>
      </c>
      <c r="K62" s="105">
        <f t="shared" ref="K62:L62" si="16">K63</f>
        <v>383.3</v>
      </c>
      <c r="L62" s="105">
        <f t="shared" si="16"/>
        <v>510.7</v>
      </c>
    </row>
    <row r="63" spans="1:12" x14ac:dyDescent="0.25">
      <c r="A63" s="73" t="s">
        <v>49</v>
      </c>
      <c r="B63" s="71">
        <v>911</v>
      </c>
      <c r="C63" s="74" t="s">
        <v>14</v>
      </c>
      <c r="D63" s="74" t="s">
        <v>26</v>
      </c>
      <c r="E63" s="110"/>
      <c r="F63" s="110"/>
      <c r="G63" s="110"/>
      <c r="H63" s="110"/>
      <c r="I63" s="74"/>
      <c r="J63" s="105">
        <f>J64+J68</f>
        <v>370</v>
      </c>
      <c r="K63" s="105">
        <f t="shared" ref="K63:L63" si="17">K64+K68</f>
        <v>383.3</v>
      </c>
      <c r="L63" s="105">
        <f t="shared" si="17"/>
        <v>510.7</v>
      </c>
    </row>
    <row r="64" spans="1:12" ht="47.25" x14ac:dyDescent="0.25">
      <c r="A64" s="112" t="s">
        <v>192</v>
      </c>
      <c r="B64" s="71">
        <v>911</v>
      </c>
      <c r="C64" s="65" t="s">
        <v>14</v>
      </c>
      <c r="D64" s="65" t="s">
        <v>26</v>
      </c>
      <c r="E64" s="65" t="s">
        <v>28</v>
      </c>
      <c r="F64" s="65"/>
      <c r="G64" s="65"/>
      <c r="H64" s="65"/>
      <c r="I64" s="5"/>
      <c r="J64" s="23">
        <f>J65</f>
        <v>341.44</v>
      </c>
      <c r="K64" s="23">
        <f t="shared" ref="J64:L66" si="18">K65</f>
        <v>383.3</v>
      </c>
      <c r="L64" s="23">
        <f t="shared" si="18"/>
        <v>510.7</v>
      </c>
    </row>
    <row r="65" spans="1:12" ht="144.75" customHeight="1" x14ac:dyDescent="0.25">
      <c r="A65" s="133" t="s">
        <v>208</v>
      </c>
      <c r="B65" s="71">
        <v>911</v>
      </c>
      <c r="C65" s="65" t="s">
        <v>14</v>
      </c>
      <c r="D65" s="65" t="s">
        <v>26</v>
      </c>
      <c r="E65" s="65" t="s">
        <v>28</v>
      </c>
      <c r="F65" s="65" t="s">
        <v>167</v>
      </c>
      <c r="G65" s="65" t="s">
        <v>13</v>
      </c>
      <c r="H65" s="243" t="s">
        <v>214</v>
      </c>
      <c r="I65" s="5"/>
      <c r="J65" s="23">
        <f t="shared" si="18"/>
        <v>341.44</v>
      </c>
      <c r="K65" s="23">
        <f t="shared" si="18"/>
        <v>383.3</v>
      </c>
      <c r="L65" s="23">
        <f t="shared" si="18"/>
        <v>510.7</v>
      </c>
    </row>
    <row r="66" spans="1:12" ht="18.75" customHeight="1" x14ac:dyDescent="0.25">
      <c r="A66" s="70" t="s">
        <v>92</v>
      </c>
      <c r="B66" s="71">
        <v>911</v>
      </c>
      <c r="C66" s="65" t="s">
        <v>14</v>
      </c>
      <c r="D66" s="65" t="s">
        <v>26</v>
      </c>
      <c r="E66" s="65" t="s">
        <v>28</v>
      </c>
      <c r="F66" s="65" t="s">
        <v>167</v>
      </c>
      <c r="G66" s="65" t="s">
        <v>13</v>
      </c>
      <c r="H66" s="243" t="s">
        <v>214</v>
      </c>
      <c r="I66" s="5" t="s">
        <v>94</v>
      </c>
      <c r="J66" s="23">
        <f t="shared" si="18"/>
        <v>341.44</v>
      </c>
      <c r="K66" s="23">
        <f t="shared" si="18"/>
        <v>383.3</v>
      </c>
      <c r="L66" s="23">
        <f t="shared" si="18"/>
        <v>510.7</v>
      </c>
    </row>
    <row r="67" spans="1:12" ht="33.75" customHeight="1" x14ac:dyDescent="0.25">
      <c r="A67" s="70" t="s">
        <v>93</v>
      </c>
      <c r="B67" s="71">
        <v>911</v>
      </c>
      <c r="C67" s="65" t="s">
        <v>14</v>
      </c>
      <c r="D67" s="65" t="s">
        <v>26</v>
      </c>
      <c r="E67" s="65" t="s">
        <v>28</v>
      </c>
      <c r="F67" s="65" t="s">
        <v>167</v>
      </c>
      <c r="G67" s="65" t="s">
        <v>13</v>
      </c>
      <c r="H67" s="243" t="s">
        <v>214</v>
      </c>
      <c r="I67" s="5" t="s">
        <v>95</v>
      </c>
      <c r="J67" s="179">
        <f>370-J71</f>
        <v>341.44</v>
      </c>
      <c r="K67" s="180">
        <f>383.3-K71</f>
        <v>383.3</v>
      </c>
      <c r="L67" s="181">
        <f>510.7-L71</f>
        <v>510.7</v>
      </c>
    </row>
    <row r="68" spans="1:12" ht="33.75" customHeight="1" x14ac:dyDescent="0.25">
      <c r="A68" s="106" t="s">
        <v>199</v>
      </c>
      <c r="B68" s="71">
        <v>911</v>
      </c>
      <c r="C68" s="5" t="s">
        <v>14</v>
      </c>
      <c r="D68" s="5" t="s">
        <v>26</v>
      </c>
      <c r="E68" s="5" t="s">
        <v>198</v>
      </c>
      <c r="F68" s="5"/>
      <c r="G68" s="5"/>
      <c r="H68" s="243" t="s">
        <v>214</v>
      </c>
      <c r="I68" s="5"/>
      <c r="J68" s="179">
        <f>J69</f>
        <v>28.56</v>
      </c>
      <c r="K68" s="179">
        <f t="shared" ref="K68:L70" si="19">K69</f>
        <v>0</v>
      </c>
      <c r="L68" s="179">
        <f t="shared" si="19"/>
        <v>0</v>
      </c>
    </row>
    <row r="69" spans="1:12" ht="142.5" customHeight="1" x14ac:dyDescent="0.25">
      <c r="A69" s="133" t="s">
        <v>208</v>
      </c>
      <c r="B69" s="71">
        <v>911</v>
      </c>
      <c r="C69" s="65" t="s">
        <v>14</v>
      </c>
      <c r="D69" s="65" t="s">
        <v>26</v>
      </c>
      <c r="E69" s="65" t="s">
        <v>198</v>
      </c>
      <c r="F69" s="65" t="s">
        <v>167</v>
      </c>
      <c r="G69" s="65" t="s">
        <v>13</v>
      </c>
      <c r="H69" s="243" t="s">
        <v>214</v>
      </c>
      <c r="I69" s="5"/>
      <c r="J69" s="179">
        <f>J70</f>
        <v>28.56</v>
      </c>
      <c r="K69" s="179">
        <f t="shared" si="19"/>
        <v>0</v>
      </c>
      <c r="L69" s="179">
        <f t="shared" si="19"/>
        <v>0</v>
      </c>
    </row>
    <row r="70" spans="1:12" ht="20.25" customHeight="1" x14ac:dyDescent="0.25">
      <c r="A70" s="70" t="s">
        <v>92</v>
      </c>
      <c r="B70" s="71">
        <v>911</v>
      </c>
      <c r="C70" s="65" t="s">
        <v>14</v>
      </c>
      <c r="D70" s="65" t="s">
        <v>26</v>
      </c>
      <c r="E70" s="65" t="s">
        <v>198</v>
      </c>
      <c r="F70" s="65" t="s">
        <v>167</v>
      </c>
      <c r="G70" s="65" t="s">
        <v>13</v>
      </c>
      <c r="H70" s="243" t="s">
        <v>214</v>
      </c>
      <c r="I70" s="5" t="s">
        <v>94</v>
      </c>
      <c r="J70" s="179">
        <f>J71</f>
        <v>28.56</v>
      </c>
      <c r="K70" s="179">
        <f t="shared" si="19"/>
        <v>0</v>
      </c>
      <c r="L70" s="179">
        <f t="shared" si="19"/>
        <v>0</v>
      </c>
    </row>
    <row r="71" spans="1:12" ht="33.75" customHeight="1" x14ac:dyDescent="0.25">
      <c r="A71" s="70" t="s">
        <v>93</v>
      </c>
      <c r="B71" s="71">
        <v>911</v>
      </c>
      <c r="C71" s="65" t="s">
        <v>14</v>
      </c>
      <c r="D71" s="65" t="s">
        <v>26</v>
      </c>
      <c r="E71" s="65" t="s">
        <v>198</v>
      </c>
      <c r="F71" s="65" t="s">
        <v>167</v>
      </c>
      <c r="G71" s="65" t="s">
        <v>13</v>
      </c>
      <c r="H71" s="243" t="s">
        <v>214</v>
      </c>
      <c r="I71" s="5" t="s">
        <v>95</v>
      </c>
      <c r="J71" s="180">
        <v>28.56</v>
      </c>
      <c r="K71" s="197">
        <v>0</v>
      </c>
      <c r="L71" s="197">
        <v>0</v>
      </c>
    </row>
    <row r="72" spans="1:12" ht="21" customHeight="1" x14ac:dyDescent="0.25">
      <c r="A72" s="244" t="s">
        <v>227</v>
      </c>
      <c r="B72" s="71">
        <v>911</v>
      </c>
      <c r="C72" s="88" t="s">
        <v>14</v>
      </c>
      <c r="D72" s="88" t="s">
        <v>134</v>
      </c>
      <c r="E72" s="65"/>
      <c r="F72" s="65"/>
      <c r="G72" s="65"/>
      <c r="H72" s="65"/>
      <c r="I72" s="5"/>
      <c r="J72" s="245">
        <f>J73</f>
        <v>600</v>
      </c>
      <c r="K72" s="245">
        <f t="shared" ref="K72:L76" si="20">K73</f>
        <v>0</v>
      </c>
      <c r="L72" s="245">
        <f t="shared" si="20"/>
        <v>0</v>
      </c>
    </row>
    <row r="73" spans="1:12" ht="33.75" customHeight="1" x14ac:dyDescent="0.25">
      <c r="A73" s="112" t="s">
        <v>159</v>
      </c>
      <c r="B73" s="71">
        <v>911</v>
      </c>
      <c r="C73" s="65" t="s">
        <v>14</v>
      </c>
      <c r="D73" s="65" t="s">
        <v>134</v>
      </c>
      <c r="E73" s="65" t="s">
        <v>43</v>
      </c>
      <c r="F73" s="65"/>
      <c r="G73" s="65"/>
      <c r="H73" s="65"/>
      <c r="I73" s="5"/>
      <c r="J73" s="180">
        <f>J74</f>
        <v>600</v>
      </c>
      <c r="K73" s="180">
        <f t="shared" si="20"/>
        <v>0</v>
      </c>
      <c r="L73" s="180">
        <f t="shared" si="20"/>
        <v>0</v>
      </c>
    </row>
    <row r="74" spans="1:12" ht="33.75" customHeight="1" x14ac:dyDescent="0.25">
      <c r="A74" s="113" t="s">
        <v>160</v>
      </c>
      <c r="B74" s="71">
        <v>911</v>
      </c>
      <c r="C74" s="65" t="s">
        <v>14</v>
      </c>
      <c r="D74" s="65" t="s">
        <v>134</v>
      </c>
      <c r="E74" s="65" t="s">
        <v>43</v>
      </c>
      <c r="F74" s="65" t="s">
        <v>20</v>
      </c>
      <c r="G74" s="65"/>
      <c r="H74" s="65"/>
      <c r="I74" s="5"/>
      <c r="J74" s="180">
        <f>J75</f>
        <v>600</v>
      </c>
      <c r="K74" s="180">
        <f t="shared" si="20"/>
        <v>0</v>
      </c>
      <c r="L74" s="180">
        <f t="shared" si="20"/>
        <v>0</v>
      </c>
    </row>
    <row r="75" spans="1:12" ht="33.75" customHeight="1" x14ac:dyDescent="0.25">
      <c r="A75" s="113" t="s">
        <v>228</v>
      </c>
      <c r="B75" s="71">
        <v>911</v>
      </c>
      <c r="C75" s="65" t="s">
        <v>14</v>
      </c>
      <c r="D75" s="65" t="s">
        <v>134</v>
      </c>
      <c r="E75" s="65" t="s">
        <v>43</v>
      </c>
      <c r="F75" s="65" t="s">
        <v>20</v>
      </c>
      <c r="G75" s="65" t="s">
        <v>32</v>
      </c>
      <c r="H75" s="65" t="s">
        <v>229</v>
      </c>
      <c r="I75" s="5"/>
      <c r="J75" s="180">
        <f>J76</f>
        <v>600</v>
      </c>
      <c r="K75" s="180">
        <f t="shared" si="20"/>
        <v>0</v>
      </c>
      <c r="L75" s="180">
        <f t="shared" si="20"/>
        <v>0</v>
      </c>
    </row>
    <row r="76" spans="1:12" ht="33.75" customHeight="1" x14ac:dyDescent="0.25">
      <c r="A76" s="70" t="s">
        <v>92</v>
      </c>
      <c r="B76" s="71">
        <v>911</v>
      </c>
      <c r="C76" s="65" t="s">
        <v>14</v>
      </c>
      <c r="D76" s="65" t="s">
        <v>134</v>
      </c>
      <c r="E76" s="65" t="s">
        <v>43</v>
      </c>
      <c r="F76" s="65" t="s">
        <v>20</v>
      </c>
      <c r="G76" s="65" t="s">
        <v>32</v>
      </c>
      <c r="H76" s="65" t="s">
        <v>229</v>
      </c>
      <c r="I76" s="5" t="s">
        <v>94</v>
      </c>
      <c r="J76" s="180">
        <f>J77</f>
        <v>600</v>
      </c>
      <c r="K76" s="180">
        <f t="shared" si="20"/>
        <v>0</v>
      </c>
      <c r="L76" s="180">
        <f t="shared" si="20"/>
        <v>0</v>
      </c>
    </row>
    <row r="77" spans="1:12" ht="33.75" customHeight="1" x14ac:dyDescent="0.25">
      <c r="A77" s="70" t="s">
        <v>93</v>
      </c>
      <c r="B77" s="71">
        <v>911</v>
      </c>
      <c r="C77" s="65" t="s">
        <v>14</v>
      </c>
      <c r="D77" s="65" t="s">
        <v>134</v>
      </c>
      <c r="E77" s="65" t="s">
        <v>43</v>
      </c>
      <c r="F77" s="65" t="s">
        <v>20</v>
      </c>
      <c r="G77" s="65" t="s">
        <v>32</v>
      </c>
      <c r="H77" s="65" t="s">
        <v>229</v>
      </c>
      <c r="I77" s="5" t="s">
        <v>95</v>
      </c>
      <c r="J77" s="180">
        <v>600</v>
      </c>
      <c r="K77" s="197">
        <v>0</v>
      </c>
      <c r="L77" s="197">
        <v>0</v>
      </c>
    </row>
    <row r="78" spans="1:12" x14ac:dyDescent="0.25">
      <c r="A78" s="73" t="s">
        <v>17</v>
      </c>
      <c r="B78" s="71">
        <v>911</v>
      </c>
      <c r="C78" s="74" t="s">
        <v>16</v>
      </c>
      <c r="D78" s="74"/>
      <c r="E78" s="74"/>
      <c r="F78" s="74"/>
      <c r="G78" s="74"/>
      <c r="H78" s="24"/>
      <c r="I78" s="24"/>
      <c r="J78" s="77">
        <f>J79+J85</f>
        <v>251.57692</v>
      </c>
      <c r="K78" s="77">
        <f>K79+K85</f>
        <v>95.146140000000003</v>
      </c>
      <c r="L78" s="77">
        <f>L79+L85</f>
        <v>103.91537</v>
      </c>
    </row>
    <row r="79" spans="1:12" x14ac:dyDescent="0.25">
      <c r="A79" s="73" t="s">
        <v>50</v>
      </c>
      <c r="B79" s="71">
        <v>911</v>
      </c>
      <c r="C79" s="74" t="s">
        <v>16</v>
      </c>
      <c r="D79" s="74" t="s">
        <v>24</v>
      </c>
      <c r="E79" s="74"/>
      <c r="F79" s="74"/>
      <c r="G79" s="74"/>
      <c r="H79" s="76"/>
      <c r="I79" s="76"/>
      <c r="J79" s="77">
        <f>J80</f>
        <v>70</v>
      </c>
      <c r="K79" s="77">
        <f t="shared" ref="K79:L79" si="21">K80</f>
        <v>30</v>
      </c>
      <c r="L79" s="77">
        <f t="shared" si="21"/>
        <v>30</v>
      </c>
    </row>
    <row r="80" spans="1:12" ht="36.75" customHeight="1" x14ac:dyDescent="0.25">
      <c r="A80" s="112" t="s">
        <v>159</v>
      </c>
      <c r="B80" s="71">
        <v>911</v>
      </c>
      <c r="C80" s="5" t="s">
        <v>16</v>
      </c>
      <c r="D80" s="5" t="s">
        <v>24</v>
      </c>
      <c r="E80" s="5" t="s">
        <v>43</v>
      </c>
      <c r="F80" s="5"/>
      <c r="G80" s="5"/>
      <c r="H80" s="24"/>
      <c r="I80" s="24"/>
      <c r="J80" s="25">
        <f>J81</f>
        <v>70</v>
      </c>
      <c r="K80" s="25">
        <f t="shared" ref="K80:L83" si="22">K81</f>
        <v>30</v>
      </c>
      <c r="L80" s="25">
        <f t="shared" si="22"/>
        <v>30</v>
      </c>
    </row>
    <row r="81" spans="1:12" ht="47.25" x14ac:dyDescent="0.25">
      <c r="A81" s="113" t="s">
        <v>160</v>
      </c>
      <c r="B81" s="71">
        <v>911</v>
      </c>
      <c r="C81" s="5" t="s">
        <v>16</v>
      </c>
      <c r="D81" s="5" t="s">
        <v>24</v>
      </c>
      <c r="E81" s="5" t="s">
        <v>43</v>
      </c>
      <c r="F81" s="5" t="s">
        <v>20</v>
      </c>
      <c r="G81" s="5"/>
      <c r="H81" s="24"/>
      <c r="I81" s="24"/>
      <c r="J81" s="25">
        <f>J82</f>
        <v>70</v>
      </c>
      <c r="K81" s="25">
        <f t="shared" si="22"/>
        <v>30</v>
      </c>
      <c r="L81" s="25">
        <f t="shared" si="22"/>
        <v>30</v>
      </c>
    </row>
    <row r="82" spans="1:12" ht="47.25" x14ac:dyDescent="0.25">
      <c r="A82" s="106" t="s">
        <v>215</v>
      </c>
      <c r="B82" s="71">
        <v>911</v>
      </c>
      <c r="C82" s="5" t="s">
        <v>16</v>
      </c>
      <c r="D82" s="5" t="s">
        <v>24</v>
      </c>
      <c r="E82" s="5">
        <v>89</v>
      </c>
      <c r="F82" s="5">
        <v>1</v>
      </c>
      <c r="G82" s="5" t="s">
        <v>32</v>
      </c>
      <c r="H82" s="5" t="s">
        <v>191</v>
      </c>
      <c r="I82" s="64"/>
      <c r="J82" s="25">
        <f>J83</f>
        <v>70</v>
      </c>
      <c r="K82" s="25">
        <f t="shared" si="22"/>
        <v>30</v>
      </c>
      <c r="L82" s="25">
        <f t="shared" si="22"/>
        <v>30</v>
      </c>
    </row>
    <row r="83" spans="1:12" ht="22.5" customHeight="1" x14ac:dyDescent="0.25">
      <c r="A83" s="70" t="s">
        <v>92</v>
      </c>
      <c r="B83" s="71">
        <v>911</v>
      </c>
      <c r="C83" s="5" t="s">
        <v>16</v>
      </c>
      <c r="D83" s="5" t="s">
        <v>24</v>
      </c>
      <c r="E83" s="5">
        <v>89</v>
      </c>
      <c r="F83" s="5">
        <v>1</v>
      </c>
      <c r="G83" s="5" t="s">
        <v>32</v>
      </c>
      <c r="H83" s="5" t="s">
        <v>191</v>
      </c>
      <c r="I83" s="64" t="s">
        <v>94</v>
      </c>
      <c r="J83" s="25">
        <f>J84</f>
        <v>70</v>
      </c>
      <c r="K83" s="25">
        <f t="shared" si="22"/>
        <v>30</v>
      </c>
      <c r="L83" s="25">
        <f t="shared" si="22"/>
        <v>30</v>
      </c>
    </row>
    <row r="84" spans="1:12" ht="31.5" x14ac:dyDescent="0.25">
      <c r="A84" s="70" t="s">
        <v>93</v>
      </c>
      <c r="B84" s="71">
        <v>911</v>
      </c>
      <c r="C84" s="5" t="s">
        <v>16</v>
      </c>
      <c r="D84" s="5" t="s">
        <v>24</v>
      </c>
      <c r="E84" s="5">
        <v>89</v>
      </c>
      <c r="F84" s="5">
        <v>1</v>
      </c>
      <c r="G84" s="5" t="s">
        <v>32</v>
      </c>
      <c r="H84" s="5" t="s">
        <v>191</v>
      </c>
      <c r="I84" s="64" t="s">
        <v>95</v>
      </c>
      <c r="J84" s="25">
        <v>70</v>
      </c>
      <c r="K84" s="25">
        <v>30</v>
      </c>
      <c r="L84" s="25">
        <v>30</v>
      </c>
    </row>
    <row r="85" spans="1:12" x14ac:dyDescent="0.25">
      <c r="A85" s="73" t="s">
        <v>51</v>
      </c>
      <c r="B85" s="71">
        <v>911</v>
      </c>
      <c r="C85" s="74" t="s">
        <v>16</v>
      </c>
      <c r="D85" s="74" t="s">
        <v>25</v>
      </c>
      <c r="E85" s="74"/>
      <c r="F85" s="74"/>
      <c r="G85" s="75"/>
      <c r="H85" s="76"/>
      <c r="I85" s="76"/>
      <c r="J85" s="77">
        <f>J86</f>
        <v>181.57692</v>
      </c>
      <c r="K85" s="77">
        <f>K86</f>
        <v>65.146140000000003</v>
      </c>
      <c r="L85" s="77">
        <f>L86</f>
        <v>73.915369999999996</v>
      </c>
    </row>
    <row r="86" spans="1:12" ht="37.5" customHeight="1" x14ac:dyDescent="0.25">
      <c r="A86" s="112" t="s">
        <v>159</v>
      </c>
      <c r="B86" s="71">
        <v>911</v>
      </c>
      <c r="C86" s="5" t="s">
        <v>16</v>
      </c>
      <c r="D86" s="5" t="s">
        <v>25</v>
      </c>
      <c r="E86" s="5" t="s">
        <v>43</v>
      </c>
      <c r="F86" s="5"/>
      <c r="G86" s="75"/>
      <c r="H86" s="24"/>
      <c r="I86" s="24"/>
      <c r="J86" s="25">
        <f>J87</f>
        <v>181.57692</v>
      </c>
      <c r="K86" s="25">
        <f t="shared" ref="K86:L86" si="23">K87</f>
        <v>65.146140000000003</v>
      </c>
      <c r="L86" s="25">
        <f t="shared" si="23"/>
        <v>73.915369999999996</v>
      </c>
    </row>
    <row r="87" spans="1:12" ht="47.25" x14ac:dyDescent="0.25">
      <c r="A87" s="113" t="s">
        <v>160</v>
      </c>
      <c r="B87" s="71">
        <v>911</v>
      </c>
      <c r="C87" s="5" t="s">
        <v>16</v>
      </c>
      <c r="D87" s="5" t="s">
        <v>25</v>
      </c>
      <c r="E87" s="5" t="s">
        <v>43</v>
      </c>
      <c r="F87" s="72">
        <v>1</v>
      </c>
      <c r="G87" s="75"/>
      <c r="H87" s="24"/>
      <c r="I87" s="24"/>
      <c r="J87" s="25">
        <f>J88+J91</f>
        <v>181.57692</v>
      </c>
      <c r="K87" s="25">
        <f t="shared" ref="K87:L87" si="24">K88+K91</f>
        <v>65.146140000000003</v>
      </c>
      <c r="L87" s="25">
        <f t="shared" si="24"/>
        <v>73.915369999999996</v>
      </c>
    </row>
    <row r="88" spans="1:12" x14ac:dyDescent="0.25">
      <c r="A88" s="70" t="s">
        <v>52</v>
      </c>
      <c r="B88" s="71">
        <v>911</v>
      </c>
      <c r="C88" s="5" t="s">
        <v>16</v>
      </c>
      <c r="D88" s="5" t="s">
        <v>25</v>
      </c>
      <c r="E88" s="5" t="s">
        <v>43</v>
      </c>
      <c r="F88" s="72">
        <v>1</v>
      </c>
      <c r="G88" s="65" t="s">
        <v>32</v>
      </c>
      <c r="H88" s="72">
        <v>43010</v>
      </c>
      <c r="I88" s="24"/>
      <c r="J88" s="25">
        <f>J89</f>
        <v>100</v>
      </c>
      <c r="K88" s="25">
        <f t="shared" ref="K88:L88" si="25">K89</f>
        <v>41.5</v>
      </c>
      <c r="L88" s="25">
        <f t="shared" si="25"/>
        <v>50</v>
      </c>
    </row>
    <row r="89" spans="1:12" ht="17.25" customHeight="1" x14ac:dyDescent="0.25">
      <c r="A89" s="70" t="s">
        <v>92</v>
      </c>
      <c r="B89" s="71">
        <v>911</v>
      </c>
      <c r="C89" s="5" t="s">
        <v>16</v>
      </c>
      <c r="D89" s="5" t="s">
        <v>25</v>
      </c>
      <c r="E89" s="5" t="s">
        <v>43</v>
      </c>
      <c r="F89" s="72">
        <v>1</v>
      </c>
      <c r="G89" s="65" t="s">
        <v>32</v>
      </c>
      <c r="H89" s="72">
        <v>43010</v>
      </c>
      <c r="I89" s="72">
        <v>200</v>
      </c>
      <c r="J89" s="25">
        <f>J90</f>
        <v>100</v>
      </c>
      <c r="K89" s="25">
        <f>K90</f>
        <v>41.5</v>
      </c>
      <c r="L89" s="25">
        <f>L90</f>
        <v>50</v>
      </c>
    </row>
    <row r="90" spans="1:12" ht="31.5" x14ac:dyDescent="0.25">
      <c r="A90" s="70" t="s">
        <v>93</v>
      </c>
      <c r="B90" s="71">
        <v>911</v>
      </c>
      <c r="C90" s="5" t="s">
        <v>16</v>
      </c>
      <c r="D90" s="5" t="s">
        <v>25</v>
      </c>
      <c r="E90" s="5" t="s">
        <v>43</v>
      </c>
      <c r="F90" s="72">
        <v>1</v>
      </c>
      <c r="G90" s="65" t="s">
        <v>32</v>
      </c>
      <c r="H90" s="72">
        <v>43010</v>
      </c>
      <c r="I90" s="72">
        <v>240</v>
      </c>
      <c r="J90" s="25">
        <v>100</v>
      </c>
      <c r="K90" s="25">
        <v>41.5</v>
      </c>
      <c r="L90" s="25">
        <v>50</v>
      </c>
    </row>
    <row r="91" spans="1:12" ht="19.5" customHeight="1" x14ac:dyDescent="0.25">
      <c r="A91" s="70" t="s">
        <v>132</v>
      </c>
      <c r="B91" s="71">
        <v>911</v>
      </c>
      <c r="C91" s="5" t="s">
        <v>16</v>
      </c>
      <c r="D91" s="5" t="s">
        <v>25</v>
      </c>
      <c r="E91" s="5" t="s">
        <v>43</v>
      </c>
      <c r="F91" s="72">
        <v>1</v>
      </c>
      <c r="G91" s="65" t="s">
        <v>32</v>
      </c>
      <c r="H91" s="72">
        <v>43040</v>
      </c>
      <c r="I91" s="24"/>
      <c r="J91" s="25">
        <f>J92</f>
        <v>81.576920000000001</v>
      </c>
      <c r="K91" s="25">
        <f t="shared" ref="K91:L92" si="26">K92</f>
        <v>23.646139999999999</v>
      </c>
      <c r="L91" s="25">
        <f t="shared" si="26"/>
        <v>23.915369999999999</v>
      </c>
    </row>
    <row r="92" spans="1:12" ht="16.5" customHeight="1" x14ac:dyDescent="0.25">
      <c r="A92" s="70" t="s">
        <v>92</v>
      </c>
      <c r="B92" s="71">
        <v>911</v>
      </c>
      <c r="C92" s="5" t="s">
        <v>16</v>
      </c>
      <c r="D92" s="5" t="s">
        <v>25</v>
      </c>
      <c r="E92" s="5" t="s">
        <v>43</v>
      </c>
      <c r="F92" s="72">
        <v>1</v>
      </c>
      <c r="G92" s="65" t="s">
        <v>32</v>
      </c>
      <c r="H92" s="72">
        <v>43040</v>
      </c>
      <c r="I92" s="72">
        <v>200</v>
      </c>
      <c r="J92" s="25">
        <f>J93</f>
        <v>81.576920000000001</v>
      </c>
      <c r="K92" s="25">
        <f t="shared" si="26"/>
        <v>23.646139999999999</v>
      </c>
      <c r="L92" s="25">
        <f t="shared" si="26"/>
        <v>23.915369999999999</v>
      </c>
    </row>
    <row r="93" spans="1:12" ht="31.5" customHeight="1" x14ac:dyDescent="0.25">
      <c r="A93" s="70" t="s">
        <v>93</v>
      </c>
      <c r="B93" s="71">
        <v>911</v>
      </c>
      <c r="C93" s="5" t="s">
        <v>16</v>
      </c>
      <c r="D93" s="5" t="s">
        <v>25</v>
      </c>
      <c r="E93" s="5" t="s">
        <v>43</v>
      </c>
      <c r="F93" s="72">
        <v>1</v>
      </c>
      <c r="G93" s="65" t="s">
        <v>32</v>
      </c>
      <c r="H93" s="72">
        <v>43040</v>
      </c>
      <c r="I93" s="72">
        <v>240</v>
      </c>
      <c r="J93" s="25">
        <v>81.576920000000001</v>
      </c>
      <c r="K93" s="25">
        <v>23.646139999999999</v>
      </c>
      <c r="L93" s="25">
        <v>23.915369999999999</v>
      </c>
    </row>
    <row r="94" spans="1:12" x14ac:dyDescent="0.25">
      <c r="A94" s="73" t="s">
        <v>53</v>
      </c>
      <c r="B94" s="71">
        <v>911</v>
      </c>
      <c r="C94" s="74" t="s">
        <v>27</v>
      </c>
      <c r="D94" s="74"/>
      <c r="E94" s="80"/>
      <c r="F94" s="74"/>
      <c r="G94" s="74"/>
      <c r="H94" s="74"/>
      <c r="I94" s="81"/>
      <c r="J94" s="98">
        <f t="shared" ref="J94:L99" si="27">J95</f>
        <v>86</v>
      </c>
      <c r="K94" s="98">
        <f t="shared" si="27"/>
        <v>55.7</v>
      </c>
      <c r="L94" s="98">
        <f t="shared" si="27"/>
        <v>24.299999999999997</v>
      </c>
    </row>
    <row r="95" spans="1:12" x14ac:dyDescent="0.25">
      <c r="A95" s="82" t="s">
        <v>23</v>
      </c>
      <c r="B95" s="71">
        <v>911</v>
      </c>
      <c r="C95" s="74" t="s">
        <v>27</v>
      </c>
      <c r="D95" s="74" t="s">
        <v>13</v>
      </c>
      <c r="E95" s="81"/>
      <c r="F95" s="74"/>
      <c r="G95" s="74"/>
      <c r="H95" s="74"/>
      <c r="I95" s="81"/>
      <c r="J95" s="98">
        <f t="shared" si="27"/>
        <v>86</v>
      </c>
      <c r="K95" s="98">
        <f t="shared" si="27"/>
        <v>55.7</v>
      </c>
      <c r="L95" s="98">
        <f t="shared" si="27"/>
        <v>24.299999999999997</v>
      </c>
    </row>
    <row r="96" spans="1:12" ht="36.75" customHeight="1" x14ac:dyDescent="0.25">
      <c r="A96" s="112" t="s">
        <v>159</v>
      </c>
      <c r="B96" s="71">
        <v>911</v>
      </c>
      <c r="C96" s="5" t="s">
        <v>27</v>
      </c>
      <c r="D96" s="5" t="s">
        <v>13</v>
      </c>
      <c r="E96" s="5">
        <v>89</v>
      </c>
      <c r="F96" s="5"/>
      <c r="G96" s="5"/>
      <c r="H96" s="5"/>
      <c r="I96" s="64"/>
      <c r="J96" s="99">
        <f t="shared" si="27"/>
        <v>86</v>
      </c>
      <c r="K96" s="99">
        <f t="shared" si="27"/>
        <v>55.7</v>
      </c>
      <c r="L96" s="99">
        <f t="shared" si="27"/>
        <v>24.299999999999997</v>
      </c>
    </row>
    <row r="97" spans="1:12" ht="47.25" x14ac:dyDescent="0.25">
      <c r="A97" s="113" t="s">
        <v>160</v>
      </c>
      <c r="B97" s="71">
        <v>911</v>
      </c>
      <c r="C97" s="5" t="s">
        <v>27</v>
      </c>
      <c r="D97" s="5" t="s">
        <v>13</v>
      </c>
      <c r="E97" s="5">
        <v>89</v>
      </c>
      <c r="F97" s="5">
        <v>1</v>
      </c>
      <c r="G97" s="5"/>
      <c r="H97" s="5"/>
      <c r="I97" s="64"/>
      <c r="J97" s="99">
        <f t="shared" si="27"/>
        <v>86</v>
      </c>
      <c r="K97" s="99">
        <f t="shared" si="27"/>
        <v>55.7</v>
      </c>
      <c r="L97" s="99">
        <f t="shared" si="27"/>
        <v>24.299999999999997</v>
      </c>
    </row>
    <row r="98" spans="1:12" x14ac:dyDescent="0.25">
      <c r="A98" s="78" t="s">
        <v>87</v>
      </c>
      <c r="B98" s="71">
        <v>911</v>
      </c>
      <c r="C98" s="83" t="s">
        <v>27</v>
      </c>
      <c r="D98" s="83" t="s">
        <v>13</v>
      </c>
      <c r="E98" s="84">
        <v>89</v>
      </c>
      <c r="F98" s="65">
        <v>1</v>
      </c>
      <c r="G98" s="65" t="s">
        <v>32</v>
      </c>
      <c r="H98" s="65" t="s">
        <v>55</v>
      </c>
      <c r="I98" s="84"/>
      <c r="J98" s="99">
        <f t="shared" si="27"/>
        <v>86</v>
      </c>
      <c r="K98" s="99">
        <f t="shared" si="27"/>
        <v>55.7</v>
      </c>
      <c r="L98" s="99">
        <f t="shared" si="27"/>
        <v>24.299999999999997</v>
      </c>
    </row>
    <row r="99" spans="1:12" x14ac:dyDescent="0.25">
      <c r="A99" s="78" t="s">
        <v>88</v>
      </c>
      <c r="B99" s="71">
        <v>911</v>
      </c>
      <c r="C99" s="83" t="s">
        <v>27</v>
      </c>
      <c r="D99" s="83" t="s">
        <v>13</v>
      </c>
      <c r="E99" s="84">
        <v>89</v>
      </c>
      <c r="F99" s="65">
        <v>1</v>
      </c>
      <c r="G99" s="65" t="s">
        <v>32</v>
      </c>
      <c r="H99" s="65" t="s">
        <v>55</v>
      </c>
      <c r="I99" s="84" t="s">
        <v>90</v>
      </c>
      <c r="J99" s="99">
        <f t="shared" si="27"/>
        <v>86</v>
      </c>
      <c r="K99" s="99">
        <f t="shared" si="27"/>
        <v>55.7</v>
      </c>
      <c r="L99" s="99">
        <f t="shared" si="27"/>
        <v>24.299999999999997</v>
      </c>
    </row>
    <row r="100" spans="1:12" x14ac:dyDescent="0.25">
      <c r="A100" s="78" t="s">
        <v>89</v>
      </c>
      <c r="B100" s="71">
        <v>911</v>
      </c>
      <c r="C100" s="83" t="s">
        <v>27</v>
      </c>
      <c r="D100" s="83" t="s">
        <v>13</v>
      </c>
      <c r="E100" s="84">
        <v>89</v>
      </c>
      <c r="F100" s="65">
        <v>1</v>
      </c>
      <c r="G100" s="65" t="s">
        <v>32</v>
      </c>
      <c r="H100" s="65" t="s">
        <v>55</v>
      </c>
      <c r="I100" s="84" t="s">
        <v>91</v>
      </c>
      <c r="J100" s="99">
        <v>86</v>
      </c>
      <c r="K100" s="99">
        <f>86-K114</f>
        <v>55.7</v>
      </c>
      <c r="L100" s="99">
        <f>86-L114</f>
        <v>24.299999999999997</v>
      </c>
    </row>
    <row r="101" spans="1:12" x14ac:dyDescent="0.25">
      <c r="A101" s="85" t="s">
        <v>15</v>
      </c>
      <c r="B101" s="71">
        <v>911</v>
      </c>
      <c r="C101" s="86" t="s">
        <v>28</v>
      </c>
      <c r="D101" s="86"/>
      <c r="E101" s="87"/>
      <c r="F101" s="88"/>
      <c r="G101" s="88"/>
      <c r="H101" s="88"/>
      <c r="I101" s="87"/>
      <c r="J101" s="98">
        <f t="shared" ref="J101:L106" si="28">J102</f>
        <v>1.5</v>
      </c>
      <c r="K101" s="98">
        <f t="shared" si="28"/>
        <v>1.5</v>
      </c>
      <c r="L101" s="98">
        <f t="shared" si="28"/>
        <v>1.5</v>
      </c>
    </row>
    <row r="102" spans="1:12" x14ac:dyDescent="0.25">
      <c r="A102" s="85" t="s">
        <v>56</v>
      </c>
      <c r="B102" s="71">
        <v>911</v>
      </c>
      <c r="C102" s="88">
        <v>13</v>
      </c>
      <c r="D102" s="88" t="s">
        <v>13</v>
      </c>
      <c r="E102" s="89"/>
      <c r="F102" s="88"/>
      <c r="G102" s="88"/>
      <c r="H102" s="88"/>
      <c r="I102" s="87"/>
      <c r="J102" s="98">
        <f t="shared" si="28"/>
        <v>1.5</v>
      </c>
      <c r="K102" s="98">
        <f t="shared" si="28"/>
        <v>1.5</v>
      </c>
      <c r="L102" s="98">
        <f t="shared" si="28"/>
        <v>1.5</v>
      </c>
    </row>
    <row r="103" spans="1:12" ht="34.5" customHeight="1" x14ac:dyDescent="0.25">
      <c r="A103" s="112" t="s">
        <v>159</v>
      </c>
      <c r="B103" s="71">
        <v>911</v>
      </c>
      <c r="C103" s="65" t="s">
        <v>28</v>
      </c>
      <c r="D103" s="65" t="s">
        <v>13</v>
      </c>
      <c r="E103" s="5">
        <v>89</v>
      </c>
      <c r="F103" s="5"/>
      <c r="G103" s="65"/>
      <c r="H103" s="65"/>
      <c r="I103" s="84"/>
      <c r="J103" s="99">
        <f t="shared" si="28"/>
        <v>1.5</v>
      </c>
      <c r="K103" s="99">
        <f t="shared" si="28"/>
        <v>1.5</v>
      </c>
      <c r="L103" s="99">
        <f t="shared" si="28"/>
        <v>1.5</v>
      </c>
    </row>
    <row r="104" spans="1:12" ht="47.25" x14ac:dyDescent="0.25">
      <c r="A104" s="113" t="s">
        <v>160</v>
      </c>
      <c r="B104" s="71">
        <v>911</v>
      </c>
      <c r="C104" s="65" t="s">
        <v>28</v>
      </c>
      <c r="D104" s="65" t="s">
        <v>13</v>
      </c>
      <c r="E104" s="5">
        <v>89</v>
      </c>
      <c r="F104" s="5">
        <v>1</v>
      </c>
      <c r="G104" s="65"/>
      <c r="H104" s="65"/>
      <c r="I104" s="84"/>
      <c r="J104" s="99">
        <f t="shared" si="28"/>
        <v>1.5</v>
      </c>
      <c r="K104" s="99">
        <f t="shared" si="28"/>
        <v>1.5</v>
      </c>
      <c r="L104" s="99">
        <f t="shared" si="28"/>
        <v>1.5</v>
      </c>
    </row>
    <row r="105" spans="1:12" x14ac:dyDescent="0.25">
      <c r="A105" s="70" t="s">
        <v>57</v>
      </c>
      <c r="B105" s="71">
        <v>911</v>
      </c>
      <c r="C105" s="65">
        <v>13</v>
      </c>
      <c r="D105" s="65" t="s">
        <v>13</v>
      </c>
      <c r="E105" s="90">
        <v>89</v>
      </c>
      <c r="F105" s="65">
        <v>1</v>
      </c>
      <c r="G105" s="65" t="s">
        <v>32</v>
      </c>
      <c r="H105" s="65">
        <v>41240</v>
      </c>
      <c r="I105" s="84"/>
      <c r="J105" s="101">
        <f t="shared" si="28"/>
        <v>1.5</v>
      </c>
      <c r="K105" s="101">
        <f t="shared" si="28"/>
        <v>1.5</v>
      </c>
      <c r="L105" s="101">
        <f t="shared" si="28"/>
        <v>1.5</v>
      </c>
    </row>
    <row r="106" spans="1:12" x14ac:dyDescent="0.25">
      <c r="A106" s="70" t="s">
        <v>85</v>
      </c>
      <c r="B106" s="71">
        <v>911</v>
      </c>
      <c r="C106" s="65">
        <v>13</v>
      </c>
      <c r="D106" s="65" t="s">
        <v>13</v>
      </c>
      <c r="E106" s="90">
        <v>89</v>
      </c>
      <c r="F106" s="65">
        <v>1</v>
      </c>
      <c r="G106" s="65" t="s">
        <v>32</v>
      </c>
      <c r="H106" s="65" t="s">
        <v>62</v>
      </c>
      <c r="I106" s="84" t="s">
        <v>86</v>
      </c>
      <c r="J106" s="101">
        <f t="shared" si="28"/>
        <v>1.5</v>
      </c>
      <c r="K106" s="101">
        <f t="shared" si="28"/>
        <v>1.5</v>
      </c>
      <c r="L106" s="101">
        <f t="shared" si="28"/>
        <v>1.5</v>
      </c>
    </row>
    <row r="107" spans="1:12" x14ac:dyDescent="0.25">
      <c r="A107" s="69" t="s">
        <v>58</v>
      </c>
      <c r="B107" s="71">
        <v>911</v>
      </c>
      <c r="C107" s="65">
        <v>13</v>
      </c>
      <c r="D107" s="65" t="s">
        <v>13</v>
      </c>
      <c r="E107" s="90">
        <v>89</v>
      </c>
      <c r="F107" s="65">
        <v>1</v>
      </c>
      <c r="G107" s="65" t="s">
        <v>32</v>
      </c>
      <c r="H107" s="65">
        <v>41240</v>
      </c>
      <c r="I107" s="84">
        <v>730</v>
      </c>
      <c r="J107" s="101">
        <v>1.5</v>
      </c>
      <c r="K107" s="101">
        <v>1.5</v>
      </c>
      <c r="L107" s="101">
        <v>1.5</v>
      </c>
    </row>
    <row r="108" spans="1:12" x14ac:dyDescent="0.25">
      <c r="A108" s="69" t="s">
        <v>197</v>
      </c>
      <c r="B108" s="71">
        <v>911</v>
      </c>
      <c r="C108" s="65" t="s">
        <v>162</v>
      </c>
      <c r="D108" s="65"/>
      <c r="E108" s="90"/>
      <c r="F108" s="65"/>
      <c r="G108" s="65"/>
      <c r="H108" s="65"/>
      <c r="I108" s="84"/>
      <c r="J108" s="101"/>
      <c r="K108" s="101">
        <f t="shared" ref="K108:L113" si="29">K109</f>
        <v>30.3</v>
      </c>
      <c r="L108" s="101">
        <f t="shared" si="29"/>
        <v>61.7</v>
      </c>
    </row>
    <row r="109" spans="1:12" x14ac:dyDescent="0.25">
      <c r="A109" s="69" t="s">
        <v>197</v>
      </c>
      <c r="B109" s="71">
        <v>911</v>
      </c>
      <c r="C109" s="65" t="s">
        <v>162</v>
      </c>
      <c r="D109" s="65">
        <v>99</v>
      </c>
      <c r="E109" s="90"/>
      <c r="F109" s="65"/>
      <c r="G109" s="65"/>
      <c r="H109" s="65"/>
      <c r="I109" s="84"/>
      <c r="J109" s="101"/>
      <c r="K109" s="101">
        <f t="shared" si="29"/>
        <v>30.3</v>
      </c>
      <c r="L109" s="101">
        <f t="shared" si="29"/>
        <v>61.7</v>
      </c>
    </row>
    <row r="110" spans="1:12" ht="35.25" customHeight="1" x14ac:dyDescent="0.25">
      <c r="A110" s="78" t="s">
        <v>159</v>
      </c>
      <c r="B110" s="71">
        <v>911</v>
      </c>
      <c r="C110" s="65" t="s">
        <v>162</v>
      </c>
      <c r="D110" s="65">
        <v>99</v>
      </c>
      <c r="E110" s="65" t="s">
        <v>43</v>
      </c>
      <c r="F110" s="65" t="s">
        <v>167</v>
      </c>
      <c r="G110" s="65"/>
      <c r="H110" s="65"/>
      <c r="I110" s="84"/>
      <c r="J110" s="101"/>
      <c r="K110" s="101">
        <f t="shared" si="29"/>
        <v>30.3</v>
      </c>
      <c r="L110" s="101">
        <f t="shared" si="29"/>
        <v>61.7</v>
      </c>
    </row>
    <row r="111" spans="1:12" ht="47.25" x14ac:dyDescent="0.25">
      <c r="A111" s="78" t="s">
        <v>160</v>
      </c>
      <c r="B111" s="71">
        <v>911</v>
      </c>
      <c r="C111" s="65" t="s">
        <v>162</v>
      </c>
      <c r="D111" s="65">
        <v>99</v>
      </c>
      <c r="E111" s="65" t="s">
        <v>43</v>
      </c>
      <c r="F111" s="65" t="s">
        <v>20</v>
      </c>
      <c r="G111" s="65"/>
      <c r="H111" s="65"/>
      <c r="I111" s="84"/>
      <c r="J111" s="101"/>
      <c r="K111" s="101">
        <f t="shared" si="29"/>
        <v>30.3</v>
      </c>
      <c r="L111" s="101">
        <f t="shared" si="29"/>
        <v>61.7</v>
      </c>
    </row>
    <row r="112" spans="1:12" x14ac:dyDescent="0.25">
      <c r="A112" s="69" t="s">
        <v>197</v>
      </c>
      <c r="B112" s="71">
        <v>911</v>
      </c>
      <c r="C112" s="65" t="s">
        <v>162</v>
      </c>
      <c r="D112" s="65">
        <v>99</v>
      </c>
      <c r="E112" s="65" t="s">
        <v>43</v>
      </c>
      <c r="F112" s="65" t="s">
        <v>20</v>
      </c>
      <c r="G112" s="65" t="s">
        <v>32</v>
      </c>
      <c r="H112" s="65" t="s">
        <v>163</v>
      </c>
      <c r="I112" s="65"/>
      <c r="J112" s="101"/>
      <c r="K112" s="101">
        <f t="shared" si="29"/>
        <v>30.3</v>
      </c>
      <c r="L112" s="101">
        <f t="shared" si="29"/>
        <v>61.7</v>
      </c>
    </row>
    <row r="113" spans="1:12" x14ac:dyDescent="0.25">
      <c r="A113" s="69" t="s">
        <v>100</v>
      </c>
      <c r="B113" s="71">
        <v>911</v>
      </c>
      <c r="C113" s="65" t="s">
        <v>162</v>
      </c>
      <c r="D113" s="65">
        <v>99</v>
      </c>
      <c r="E113" s="65" t="s">
        <v>43</v>
      </c>
      <c r="F113" s="65" t="s">
        <v>20</v>
      </c>
      <c r="G113" s="65" t="s">
        <v>32</v>
      </c>
      <c r="H113" s="65" t="s">
        <v>163</v>
      </c>
      <c r="I113" s="65" t="s">
        <v>101</v>
      </c>
      <c r="J113" s="101"/>
      <c r="K113" s="101">
        <f t="shared" si="29"/>
        <v>30.3</v>
      </c>
      <c r="L113" s="101">
        <f t="shared" si="29"/>
        <v>61.7</v>
      </c>
    </row>
    <row r="114" spans="1:12" x14ac:dyDescent="0.25">
      <c r="A114" s="69" t="s">
        <v>42</v>
      </c>
      <c r="B114" s="71">
        <v>911</v>
      </c>
      <c r="C114" s="65" t="s">
        <v>162</v>
      </c>
      <c r="D114" s="65" t="s">
        <v>162</v>
      </c>
      <c r="E114" s="65" t="s">
        <v>43</v>
      </c>
      <c r="F114" s="65" t="s">
        <v>20</v>
      </c>
      <c r="G114" s="65" t="s">
        <v>32</v>
      </c>
      <c r="H114" s="65" t="s">
        <v>163</v>
      </c>
      <c r="I114" s="65" t="s">
        <v>44</v>
      </c>
      <c r="J114" s="118"/>
      <c r="K114" s="118">
        <v>30.3</v>
      </c>
      <c r="L114" s="118">
        <v>61.7</v>
      </c>
    </row>
  </sheetData>
  <autoFilter ref="A6:L114"/>
  <mergeCells count="9">
    <mergeCell ref="J1:L1"/>
    <mergeCell ref="E4:H5"/>
    <mergeCell ref="A2:L2"/>
    <mergeCell ref="J4:L4"/>
    <mergeCell ref="A4:A5"/>
    <mergeCell ref="B4:B5"/>
    <mergeCell ref="C4:C5"/>
    <mergeCell ref="D4:D5"/>
    <mergeCell ref="I4:I5"/>
  </mergeCells>
  <phoneticPr fontId="6" type="noConversion"/>
  <conditionalFormatting sqref="G38">
    <cfRule type="expression" dxfId="75" priority="81" stopIfTrue="1">
      <formula>$C38=""</formula>
    </cfRule>
    <cfRule type="expression" dxfId="74" priority="82" stopIfTrue="1">
      <formula>$D38&lt;&gt;""</formula>
    </cfRule>
  </conditionalFormatting>
  <conditionalFormatting sqref="A38">
    <cfRule type="expression" dxfId="73" priority="78" stopIfTrue="1">
      <formula>$F38=""</formula>
    </cfRule>
    <cfRule type="expression" dxfId="72" priority="79" stopIfTrue="1">
      <formula>#REF!&lt;&gt;""</formula>
    </cfRule>
    <cfRule type="expression" dxfId="71" priority="80" stopIfTrue="1">
      <formula>AND($G38="",$F38&lt;&gt;"")</formula>
    </cfRule>
  </conditionalFormatting>
  <conditionalFormatting sqref="F38">
    <cfRule type="expression" dxfId="70" priority="76" stopIfTrue="1">
      <formula>$C38=""</formula>
    </cfRule>
    <cfRule type="expression" dxfId="69" priority="77" stopIfTrue="1">
      <formula>$D38&lt;&gt;""</formula>
    </cfRule>
  </conditionalFormatting>
  <conditionalFormatting sqref="F85:F86">
    <cfRule type="expression" dxfId="68" priority="63" stopIfTrue="1">
      <formula>$C85=""</formula>
    </cfRule>
    <cfRule type="expression" dxfId="67" priority="64" stopIfTrue="1">
      <formula>$D85&lt;&gt;""</formula>
    </cfRule>
  </conditionalFormatting>
  <conditionalFormatting sqref="G85:G87">
    <cfRule type="expression" dxfId="66" priority="61" stopIfTrue="1">
      <formula>$C85=""</formula>
    </cfRule>
    <cfRule type="expression" dxfId="65" priority="62" stopIfTrue="1">
      <formula>$D85&lt;&gt;""</formula>
    </cfRule>
  </conditionalFormatting>
  <conditionalFormatting sqref="A88 A91">
    <cfRule type="expression" dxfId="64" priority="58" stopIfTrue="1">
      <formula>$F88=""</formula>
    </cfRule>
    <cfRule type="expression" dxfId="63" priority="60" stopIfTrue="1">
      <formula>AND($G88="",$F88&lt;&gt;"")</formula>
    </cfRule>
  </conditionalFormatting>
  <conditionalFormatting sqref="A91">
    <cfRule type="expression" dxfId="62" priority="42" stopIfTrue="1">
      <formula>$F91=""</formula>
    </cfRule>
    <cfRule type="expression" dxfId="61" priority="44" stopIfTrue="1">
      <formula>AND($G91="",$F91&lt;&gt;"")</formula>
    </cfRule>
  </conditionalFormatting>
  <conditionalFormatting sqref="F85:F86">
    <cfRule type="expression" dxfId="60" priority="40" stopIfTrue="1">
      <formula>$C85=""</formula>
    </cfRule>
    <cfRule type="expression" dxfId="59" priority="41" stopIfTrue="1">
      <formula>$D85&lt;&gt;""</formula>
    </cfRule>
  </conditionalFormatting>
  <conditionalFormatting sqref="G85:G87">
    <cfRule type="expression" dxfId="58" priority="38" stopIfTrue="1">
      <formula>$C85=""</formula>
    </cfRule>
    <cfRule type="expression" dxfId="57" priority="39" stopIfTrue="1">
      <formula>$D85&lt;&gt;""</formula>
    </cfRule>
  </conditionalFormatting>
  <conditionalFormatting sqref="A38">
    <cfRule type="expression" dxfId="56" priority="35" stopIfTrue="1">
      <formula>$F38=""</formula>
    </cfRule>
    <cfRule type="expression" dxfId="55" priority="36" stopIfTrue="1">
      <formula>#REF!&lt;&gt;""</formula>
    </cfRule>
    <cfRule type="expression" dxfId="54" priority="37" stopIfTrue="1">
      <formula>AND($G38="",$F38&lt;&gt;"")</formula>
    </cfRule>
  </conditionalFormatting>
  <conditionalFormatting sqref="G38">
    <cfRule type="expression" dxfId="53" priority="33" stopIfTrue="1">
      <formula>$C38=""</formula>
    </cfRule>
    <cfRule type="expression" dxfId="52" priority="34" stopIfTrue="1">
      <formula>$D38&lt;&gt;""</formula>
    </cfRule>
  </conditionalFormatting>
  <conditionalFormatting sqref="F38">
    <cfRule type="expression" dxfId="51" priority="31" stopIfTrue="1">
      <formula>$C38=""</formula>
    </cfRule>
    <cfRule type="expression" dxfId="50" priority="32" stopIfTrue="1">
      <formula>$D38&lt;&gt;""</formula>
    </cfRule>
  </conditionalFormatting>
  <conditionalFormatting sqref="A35">
    <cfRule type="expression" dxfId="49" priority="7" stopIfTrue="1">
      <formula>$F35=""</formula>
    </cfRule>
    <cfRule type="expression" dxfId="48" priority="8" stopIfTrue="1">
      <formula>#REF!&lt;&gt;""</formula>
    </cfRule>
    <cfRule type="expression" dxfId="47" priority="9" stopIfTrue="1">
      <formula>AND($G35="",$F35&lt;&gt;"")</formula>
    </cfRule>
  </conditionalFormatting>
  <conditionalFormatting sqref="A44">
    <cfRule type="expression" dxfId="46" priority="4" stopIfTrue="1">
      <formula>$F44=""</formula>
    </cfRule>
    <cfRule type="expression" dxfId="45" priority="5" stopIfTrue="1">
      <formula>$H44&lt;&gt;""</formula>
    </cfRule>
    <cfRule type="expression" dxfId="44" priority="6" stopIfTrue="1">
      <formula>AND($G44="",$F44&lt;&gt;"")</formula>
    </cfRule>
  </conditionalFormatting>
  <conditionalFormatting sqref="C44">
    <cfRule type="expression" dxfId="43" priority="1" stopIfTrue="1">
      <formula>$F44=""</formula>
    </cfRule>
    <cfRule type="expression" dxfId="42" priority="2" stopIfTrue="1">
      <formula>#REF!&lt;&gt;""</formula>
    </cfRule>
    <cfRule type="expression" dxfId="41" priority="3" stopIfTrue="1">
      <formula>AND($G44="",$F44&lt;&gt;"")</formula>
    </cfRule>
  </conditionalFormatting>
  <pageMargins left="0.78740157480314965" right="0.78740157480314965" top="0.51181102362204722" bottom="0.39370078740157483" header="0.51181102362204722" footer="0.51181102362204722"/>
  <pageSetup paperSize="9" scale="45" firstPageNumber="0" orientation="portrait" horizontalDpi="300" verticalDpi="300" r:id="rId1"/>
  <headerFooter alignWithMargins="0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53" stopIfTrue="1" id="{30FC685B-AB8A-45B6-9B61-F294FB9198A3}">
            <xm:f>'\Решения сессии\Глушково\[Приложение для сельских поселений - добавка СЭП.xls]Лист1'!#REF!&lt;&gt;""</xm:f>
            <x14:dxf>
              <font>
                <b val="0"/>
                <i/>
                <condense val="0"/>
                <extend val="0"/>
              </font>
            </x14:dxf>
          </x14:cfRule>
          <xm:sqref>A88 A91</xm:sqref>
        </x14:conditionalFormatting>
        <x14:conditionalFormatting xmlns:xm="http://schemas.microsoft.com/office/excel/2006/main">
          <x14:cfRule type="expression" priority="83" stopIfTrue="1" id="{14DF0874-CBA1-4D17-954B-838B14FC9EBE}">
            <xm:f>'\Решения сессии\Глушково\[Приложение для сельских поселений - добавка СЭП.xls]Лист1'!#REF!&lt;&gt;""</xm:f>
            <x14:dxf>
              <font>
                <b val="0"/>
                <i/>
                <condense val="0"/>
                <extend val="0"/>
              </font>
            </x14:dxf>
          </x14:cfRule>
          <xm:sqref>A91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L113"/>
  <sheetViews>
    <sheetView view="pageBreakPreview" zoomScaleNormal="75" zoomScaleSheetLayoutView="100" workbookViewId="0">
      <selection activeCell="A53" sqref="A53:XFD53"/>
    </sheetView>
  </sheetViews>
  <sheetFormatPr defaultColWidth="8.5703125" defaultRowHeight="15.75" x14ac:dyDescent="0.2"/>
  <cols>
    <col min="1" max="1" width="73.5703125" style="13" customWidth="1"/>
    <col min="2" max="2" width="6.7109375" style="1" customWidth="1"/>
    <col min="3" max="3" width="6.28515625" style="1" customWidth="1"/>
    <col min="4" max="4" width="6.5703125" style="1" customWidth="1"/>
    <col min="5" max="5" width="5.140625" style="1" customWidth="1"/>
    <col min="6" max="6" width="6" style="1" customWidth="1"/>
    <col min="7" max="7" width="10" style="1" customWidth="1"/>
    <col min="8" max="8" width="6" style="1" customWidth="1"/>
    <col min="9" max="9" width="16.28515625" style="1" customWidth="1"/>
    <col min="10" max="10" width="12" style="11" customWidth="1"/>
    <col min="11" max="11" width="13.5703125" style="11" customWidth="1"/>
    <col min="12" max="12" width="61.85546875" style="14" customWidth="1"/>
    <col min="13" max="13" width="11" style="11" customWidth="1"/>
    <col min="14" max="16384" width="8.5703125" style="11"/>
  </cols>
  <sheetData>
    <row r="1" spans="1:12" ht="129" customHeight="1" x14ac:dyDescent="0.25">
      <c r="A1" s="139"/>
      <c r="B1" s="143"/>
      <c r="C1" s="143"/>
      <c r="D1" s="143"/>
      <c r="E1" s="143"/>
      <c r="F1" s="143"/>
      <c r="G1" s="143"/>
      <c r="H1" s="143"/>
      <c r="I1" s="247" t="s">
        <v>216</v>
      </c>
      <c r="J1" s="247"/>
      <c r="K1" s="247"/>
    </row>
    <row r="2" spans="1:12" ht="89.25" customHeight="1" x14ac:dyDescent="0.2">
      <c r="A2" s="256" t="s">
        <v>217</v>
      </c>
      <c r="B2" s="256"/>
      <c r="C2" s="256"/>
      <c r="D2" s="256"/>
      <c r="E2" s="256"/>
      <c r="F2" s="256"/>
      <c r="G2" s="256"/>
      <c r="H2" s="256"/>
      <c r="I2" s="256"/>
      <c r="J2" s="256"/>
      <c r="K2" s="256"/>
    </row>
    <row r="3" spans="1:12" ht="18" customHeight="1" x14ac:dyDescent="0.2">
      <c r="A3" s="189"/>
      <c r="B3" s="189"/>
      <c r="C3" s="189"/>
      <c r="D3" s="189"/>
      <c r="E3" s="189"/>
      <c r="F3" s="189"/>
      <c r="G3" s="189"/>
      <c r="H3" s="189"/>
      <c r="I3" s="189"/>
      <c r="J3" s="189"/>
      <c r="K3" s="190" t="s">
        <v>177</v>
      </c>
    </row>
    <row r="4" spans="1:12" ht="21" customHeight="1" x14ac:dyDescent="0.2">
      <c r="A4" s="255" t="s">
        <v>9</v>
      </c>
      <c r="B4" s="255" t="s">
        <v>10</v>
      </c>
      <c r="C4" s="255" t="s">
        <v>172</v>
      </c>
      <c r="D4" s="255" t="s">
        <v>173</v>
      </c>
      <c r="E4" s="255"/>
      <c r="F4" s="255"/>
      <c r="G4" s="255"/>
      <c r="H4" s="255" t="s">
        <v>174</v>
      </c>
      <c r="I4" s="255" t="s">
        <v>59</v>
      </c>
      <c r="J4" s="255"/>
      <c r="K4" s="255"/>
    </row>
    <row r="5" spans="1:12" ht="20.25" customHeight="1" x14ac:dyDescent="0.2">
      <c r="A5" s="255" t="s">
        <v>175</v>
      </c>
      <c r="B5" s="255" t="s">
        <v>175</v>
      </c>
      <c r="C5" s="255" t="s">
        <v>175</v>
      </c>
      <c r="D5" s="255" t="s">
        <v>175</v>
      </c>
      <c r="E5" s="255"/>
      <c r="F5" s="255"/>
      <c r="G5" s="255"/>
      <c r="H5" s="255" t="s">
        <v>175</v>
      </c>
      <c r="I5" s="242" t="s">
        <v>182</v>
      </c>
      <c r="J5" s="242" t="s">
        <v>207</v>
      </c>
      <c r="K5" s="242" t="s">
        <v>210</v>
      </c>
    </row>
    <row r="6" spans="1:12" ht="14.25" customHeight="1" x14ac:dyDescent="0.2">
      <c r="A6" s="92">
        <v>1</v>
      </c>
      <c r="B6" s="92">
        <v>2</v>
      </c>
      <c r="C6" s="92">
        <v>3</v>
      </c>
      <c r="D6" s="92">
        <v>4</v>
      </c>
      <c r="E6" s="92">
        <v>5</v>
      </c>
      <c r="F6" s="92">
        <v>6</v>
      </c>
      <c r="G6" s="92">
        <v>7</v>
      </c>
      <c r="H6" s="92">
        <v>8</v>
      </c>
      <c r="I6" s="91">
        <v>9</v>
      </c>
      <c r="J6" s="91">
        <v>10</v>
      </c>
      <c r="K6" s="91">
        <v>11</v>
      </c>
    </row>
    <row r="7" spans="1:12" ht="18" customHeight="1" x14ac:dyDescent="0.2">
      <c r="A7" s="93" t="s">
        <v>19</v>
      </c>
      <c r="B7" s="94"/>
      <c r="C7" s="94"/>
      <c r="D7" s="94"/>
      <c r="E7" s="94"/>
      <c r="F7" s="94"/>
      <c r="G7" s="94"/>
      <c r="H7" s="94"/>
      <c r="I7" s="95">
        <f>I8+I52+I61+I77+I93+I100+I107</f>
        <v>2584.7769199999998</v>
      </c>
      <c r="J7" s="95">
        <f>J8+J52+J61+J77+J93+J100+J107</f>
        <v>1722.5461400000002</v>
      </c>
      <c r="K7" s="95">
        <f>K8+K52+K61+K77+K93+K100+K107</f>
        <v>1864.5153700000001</v>
      </c>
    </row>
    <row r="8" spans="1:12" ht="18" customHeight="1" x14ac:dyDescent="0.25">
      <c r="A8" s="96" t="s">
        <v>12</v>
      </c>
      <c r="B8" s="71" t="s">
        <v>13</v>
      </c>
      <c r="C8" s="71"/>
      <c r="D8" s="74"/>
      <c r="E8" s="74"/>
      <c r="F8" s="74"/>
      <c r="G8" s="74"/>
      <c r="H8" s="97"/>
      <c r="I8" s="98">
        <f>I9+I18+I37+I43</f>
        <v>1116.7</v>
      </c>
      <c r="J8" s="98">
        <f>J9+J18+J37+J43</f>
        <v>982.7</v>
      </c>
      <c r="K8" s="98">
        <f>K9+K18+K37+K43</f>
        <v>982.2</v>
      </c>
    </row>
    <row r="9" spans="1:12" s="16" customFormat="1" ht="31.5" x14ac:dyDescent="0.25">
      <c r="A9" s="85" t="s">
        <v>29</v>
      </c>
      <c r="B9" s="74" t="s">
        <v>13</v>
      </c>
      <c r="C9" s="74" t="s">
        <v>24</v>
      </c>
      <c r="D9" s="74"/>
      <c r="E9" s="74"/>
      <c r="F9" s="74"/>
      <c r="G9" s="74"/>
      <c r="H9" s="80"/>
      <c r="I9" s="98">
        <f t="shared" ref="I9:K13" si="0">I10</f>
        <v>449.2</v>
      </c>
      <c r="J9" s="98">
        <f t="shared" si="0"/>
        <v>449.2</v>
      </c>
      <c r="K9" s="98">
        <f t="shared" si="0"/>
        <v>449.2</v>
      </c>
      <c r="L9" s="15"/>
    </row>
    <row r="10" spans="1:12" s="18" customFormat="1" x14ac:dyDescent="0.25">
      <c r="A10" s="78" t="s">
        <v>130</v>
      </c>
      <c r="B10" s="5" t="s">
        <v>13</v>
      </c>
      <c r="C10" s="5" t="s">
        <v>24</v>
      </c>
      <c r="D10" s="5" t="s">
        <v>30</v>
      </c>
      <c r="E10" s="5"/>
      <c r="F10" s="5"/>
      <c r="G10" s="5"/>
      <c r="H10" s="66"/>
      <c r="I10" s="99">
        <f t="shared" si="0"/>
        <v>449.2</v>
      </c>
      <c r="J10" s="99">
        <f t="shared" si="0"/>
        <v>449.2</v>
      </c>
      <c r="K10" s="99">
        <f t="shared" si="0"/>
        <v>449.2</v>
      </c>
      <c r="L10" s="17"/>
    </row>
    <row r="11" spans="1:12" s="18" customFormat="1" x14ac:dyDescent="0.25">
      <c r="A11" s="70" t="s">
        <v>128</v>
      </c>
      <c r="B11" s="5" t="s">
        <v>13</v>
      </c>
      <c r="C11" s="5" t="s">
        <v>24</v>
      </c>
      <c r="D11" s="5">
        <v>65</v>
      </c>
      <c r="E11" s="5">
        <v>1</v>
      </c>
      <c r="F11" s="74"/>
      <c r="G11" s="74"/>
      <c r="H11" s="80"/>
      <c r="I11" s="99">
        <f>I12+I15</f>
        <v>449.2</v>
      </c>
      <c r="J11" s="99">
        <f t="shared" si="0"/>
        <v>449.2</v>
      </c>
      <c r="K11" s="99">
        <f t="shared" si="0"/>
        <v>449.2</v>
      </c>
      <c r="L11" s="17"/>
    </row>
    <row r="12" spans="1:12" s="18" customFormat="1" x14ac:dyDescent="0.25">
      <c r="A12" s="100" t="s">
        <v>105</v>
      </c>
      <c r="B12" s="65" t="s">
        <v>13</v>
      </c>
      <c r="C12" s="65" t="s">
        <v>24</v>
      </c>
      <c r="D12" s="65" t="s">
        <v>30</v>
      </c>
      <c r="E12" s="65" t="s">
        <v>20</v>
      </c>
      <c r="F12" s="65" t="s">
        <v>32</v>
      </c>
      <c r="G12" s="65" t="s">
        <v>33</v>
      </c>
      <c r="H12" s="80"/>
      <c r="I12" s="99">
        <f t="shared" si="0"/>
        <v>449.2</v>
      </c>
      <c r="J12" s="99">
        <f t="shared" si="0"/>
        <v>449.2</v>
      </c>
      <c r="K12" s="99">
        <f t="shared" si="0"/>
        <v>449.2</v>
      </c>
      <c r="L12" s="17"/>
    </row>
    <row r="13" spans="1:12" s="18" customFormat="1" ht="63" x14ac:dyDescent="0.25">
      <c r="A13" s="100" t="s">
        <v>96</v>
      </c>
      <c r="B13" s="65" t="s">
        <v>13</v>
      </c>
      <c r="C13" s="65" t="s">
        <v>24</v>
      </c>
      <c r="D13" s="65" t="s">
        <v>30</v>
      </c>
      <c r="E13" s="65" t="s">
        <v>20</v>
      </c>
      <c r="F13" s="65" t="s">
        <v>32</v>
      </c>
      <c r="G13" s="65" t="s">
        <v>33</v>
      </c>
      <c r="H13" s="66" t="s">
        <v>98</v>
      </c>
      <c r="I13" s="99">
        <f t="shared" si="0"/>
        <v>449.2</v>
      </c>
      <c r="J13" s="99">
        <f t="shared" si="0"/>
        <v>449.2</v>
      </c>
      <c r="K13" s="99">
        <f t="shared" si="0"/>
        <v>449.2</v>
      </c>
      <c r="L13" s="17"/>
    </row>
    <row r="14" spans="1:12" ht="36" customHeight="1" x14ac:dyDescent="0.25">
      <c r="A14" s="100" t="s">
        <v>97</v>
      </c>
      <c r="B14" s="65" t="s">
        <v>13</v>
      </c>
      <c r="C14" s="65" t="s">
        <v>24</v>
      </c>
      <c r="D14" s="65" t="s">
        <v>30</v>
      </c>
      <c r="E14" s="65" t="s">
        <v>20</v>
      </c>
      <c r="F14" s="65" t="s">
        <v>32</v>
      </c>
      <c r="G14" s="65" t="s">
        <v>33</v>
      </c>
      <c r="H14" s="66" t="s">
        <v>99</v>
      </c>
      <c r="I14" s="99">
        <f>'Прил 2'!J15</f>
        <v>449.2</v>
      </c>
      <c r="J14" s="99">
        <f>'Прил 2'!K15</f>
        <v>449.2</v>
      </c>
      <c r="K14" s="99">
        <f>'Прил 2'!L15</f>
        <v>449.2</v>
      </c>
    </row>
    <row r="15" spans="1:12" ht="0.75" customHeight="1" x14ac:dyDescent="0.25">
      <c r="A15" s="202" t="s">
        <v>187</v>
      </c>
      <c r="B15" s="203" t="s">
        <v>13</v>
      </c>
      <c r="C15" s="203" t="s">
        <v>24</v>
      </c>
      <c r="D15" s="203" t="s">
        <v>30</v>
      </c>
      <c r="E15" s="203" t="s">
        <v>20</v>
      </c>
      <c r="F15" s="203" t="s">
        <v>32</v>
      </c>
      <c r="G15" s="203" t="s">
        <v>188</v>
      </c>
      <c r="H15" s="204"/>
      <c r="I15" s="99">
        <f>I16</f>
        <v>0</v>
      </c>
      <c r="J15" s="99">
        <f t="shared" ref="J15:K16" si="1">J16</f>
        <v>0</v>
      </c>
      <c r="K15" s="99">
        <f t="shared" si="1"/>
        <v>0</v>
      </c>
    </row>
    <row r="16" spans="1:12" ht="66.75" hidden="1" customHeight="1" x14ac:dyDescent="0.25">
      <c r="A16" s="205" t="s">
        <v>96</v>
      </c>
      <c r="B16" s="203" t="s">
        <v>13</v>
      </c>
      <c r="C16" s="203" t="s">
        <v>24</v>
      </c>
      <c r="D16" s="203" t="s">
        <v>30</v>
      </c>
      <c r="E16" s="203" t="s">
        <v>20</v>
      </c>
      <c r="F16" s="203" t="s">
        <v>32</v>
      </c>
      <c r="G16" s="203" t="s">
        <v>188</v>
      </c>
      <c r="H16" s="204" t="s">
        <v>98</v>
      </c>
      <c r="I16" s="99">
        <f>I17</f>
        <v>0</v>
      </c>
      <c r="J16" s="99">
        <f t="shared" si="1"/>
        <v>0</v>
      </c>
      <c r="K16" s="99">
        <f t="shared" si="1"/>
        <v>0</v>
      </c>
    </row>
    <row r="17" spans="1:12" ht="36" hidden="1" customHeight="1" x14ac:dyDescent="0.25">
      <c r="A17" s="205" t="s">
        <v>97</v>
      </c>
      <c r="B17" s="203" t="s">
        <v>13</v>
      </c>
      <c r="C17" s="203" t="s">
        <v>24</v>
      </c>
      <c r="D17" s="203" t="s">
        <v>30</v>
      </c>
      <c r="E17" s="203" t="s">
        <v>20</v>
      </c>
      <c r="F17" s="203" t="s">
        <v>32</v>
      </c>
      <c r="G17" s="203" t="s">
        <v>188</v>
      </c>
      <c r="H17" s="204" t="s">
        <v>99</v>
      </c>
      <c r="I17" s="99">
        <f>'Прил 2'!J18</f>
        <v>0</v>
      </c>
      <c r="J17" s="99">
        <f>'Прил 2'!K18</f>
        <v>0</v>
      </c>
      <c r="K17" s="99">
        <f>'Прил 2'!L18</f>
        <v>0</v>
      </c>
    </row>
    <row r="18" spans="1:12" ht="47.25" x14ac:dyDescent="0.25">
      <c r="A18" s="73" t="s">
        <v>60</v>
      </c>
      <c r="B18" s="74" t="s">
        <v>13</v>
      </c>
      <c r="C18" s="74" t="s">
        <v>14</v>
      </c>
      <c r="D18" s="74"/>
      <c r="E18" s="74"/>
      <c r="F18" s="74"/>
      <c r="G18" s="74"/>
      <c r="H18" s="80"/>
      <c r="I18" s="98">
        <f>I19+I32</f>
        <v>662</v>
      </c>
      <c r="J18" s="98">
        <f>J19+J32</f>
        <v>528</v>
      </c>
      <c r="K18" s="98">
        <f>K19+K32</f>
        <v>528</v>
      </c>
    </row>
    <row r="19" spans="1:12" x14ac:dyDescent="0.25">
      <c r="A19" s="78" t="s">
        <v>130</v>
      </c>
      <c r="B19" s="5" t="s">
        <v>13</v>
      </c>
      <c r="C19" s="5" t="s">
        <v>14</v>
      </c>
      <c r="D19" s="5" t="s">
        <v>30</v>
      </c>
      <c r="E19" s="5"/>
      <c r="F19" s="5"/>
      <c r="G19" s="5"/>
      <c r="H19" s="66"/>
      <c r="I19" s="99">
        <f>I20</f>
        <v>661.6</v>
      </c>
      <c r="J19" s="99">
        <f>J20</f>
        <v>527.6</v>
      </c>
      <c r="K19" s="99">
        <f>K20</f>
        <v>527.6</v>
      </c>
      <c r="L19" s="17"/>
    </row>
    <row r="20" spans="1:12" ht="31.5" x14ac:dyDescent="0.25">
      <c r="A20" s="78" t="s">
        <v>131</v>
      </c>
      <c r="B20" s="65" t="s">
        <v>13</v>
      </c>
      <c r="C20" s="65" t="s">
        <v>14</v>
      </c>
      <c r="D20" s="65" t="s">
        <v>30</v>
      </c>
      <c r="E20" s="65" t="s">
        <v>21</v>
      </c>
      <c r="F20" s="74"/>
      <c r="G20" s="74"/>
      <c r="H20" s="80"/>
      <c r="I20" s="99">
        <f>I21+I24+I29</f>
        <v>661.6</v>
      </c>
      <c r="J20" s="99">
        <f t="shared" ref="J20:K20" si="2">J21+J24</f>
        <v>527.6</v>
      </c>
      <c r="K20" s="99">
        <f t="shared" si="2"/>
        <v>527.6</v>
      </c>
      <c r="L20" s="17"/>
    </row>
    <row r="21" spans="1:12" ht="33" customHeight="1" x14ac:dyDescent="0.25">
      <c r="A21" s="100" t="s">
        <v>34</v>
      </c>
      <c r="B21" s="65" t="s">
        <v>13</v>
      </c>
      <c r="C21" s="65" t="s">
        <v>14</v>
      </c>
      <c r="D21" s="65" t="s">
        <v>30</v>
      </c>
      <c r="E21" s="65" t="s">
        <v>21</v>
      </c>
      <c r="F21" s="65" t="s">
        <v>32</v>
      </c>
      <c r="G21" s="65" t="s">
        <v>35</v>
      </c>
      <c r="H21" s="80"/>
      <c r="I21" s="99">
        <f t="shared" ref="I21:K22" si="3">I22</f>
        <v>397.6</v>
      </c>
      <c r="J21" s="99">
        <f t="shared" si="3"/>
        <v>397.6</v>
      </c>
      <c r="K21" s="99">
        <f t="shared" si="3"/>
        <v>397.6</v>
      </c>
    </row>
    <row r="22" spans="1:12" ht="63" x14ac:dyDescent="0.25">
      <c r="A22" s="100" t="s">
        <v>96</v>
      </c>
      <c r="B22" s="65" t="s">
        <v>13</v>
      </c>
      <c r="C22" s="65" t="s">
        <v>14</v>
      </c>
      <c r="D22" s="65" t="s">
        <v>30</v>
      </c>
      <c r="E22" s="65" t="s">
        <v>21</v>
      </c>
      <c r="F22" s="65" t="s">
        <v>32</v>
      </c>
      <c r="G22" s="65" t="s">
        <v>35</v>
      </c>
      <c r="H22" s="66" t="s">
        <v>98</v>
      </c>
      <c r="I22" s="99">
        <f t="shared" si="3"/>
        <v>397.6</v>
      </c>
      <c r="J22" s="99">
        <f t="shared" si="3"/>
        <v>397.6</v>
      </c>
      <c r="K22" s="99">
        <f t="shared" si="3"/>
        <v>397.6</v>
      </c>
    </row>
    <row r="23" spans="1:12" ht="31.5" x14ac:dyDescent="0.25">
      <c r="A23" s="100" t="s">
        <v>97</v>
      </c>
      <c r="B23" s="65" t="s">
        <v>13</v>
      </c>
      <c r="C23" s="65" t="s">
        <v>14</v>
      </c>
      <c r="D23" s="65" t="s">
        <v>30</v>
      </c>
      <c r="E23" s="65" t="s">
        <v>21</v>
      </c>
      <c r="F23" s="65" t="s">
        <v>32</v>
      </c>
      <c r="G23" s="65" t="s">
        <v>35</v>
      </c>
      <c r="H23" s="66" t="s">
        <v>99</v>
      </c>
      <c r="I23" s="99">
        <f>'Прил 2'!J24</f>
        <v>397.6</v>
      </c>
      <c r="J23" s="99">
        <f>'Прил 2'!K24</f>
        <v>397.6</v>
      </c>
      <c r="K23" s="99">
        <f>'Прил 2'!L24</f>
        <v>397.6</v>
      </c>
    </row>
    <row r="24" spans="1:12" s="1" customFormat="1" ht="31.5" x14ac:dyDescent="0.25">
      <c r="A24" s="70" t="s">
        <v>213</v>
      </c>
      <c r="B24" s="65" t="s">
        <v>13</v>
      </c>
      <c r="C24" s="65" t="s">
        <v>14</v>
      </c>
      <c r="D24" s="65" t="s">
        <v>30</v>
      </c>
      <c r="E24" s="65" t="s">
        <v>21</v>
      </c>
      <c r="F24" s="65" t="s">
        <v>32</v>
      </c>
      <c r="G24" s="65" t="s">
        <v>36</v>
      </c>
      <c r="H24" s="66"/>
      <c r="I24" s="99">
        <f>I25+I27</f>
        <v>264</v>
      </c>
      <c r="J24" s="99">
        <f>J25+J27</f>
        <v>130</v>
      </c>
      <c r="K24" s="99">
        <f>K25+K27</f>
        <v>130</v>
      </c>
      <c r="L24" s="19"/>
    </row>
    <row r="25" spans="1:12" s="6" customFormat="1" ht="31.5" x14ac:dyDescent="0.25">
      <c r="A25" s="70" t="s">
        <v>92</v>
      </c>
      <c r="B25" s="65" t="s">
        <v>13</v>
      </c>
      <c r="C25" s="65" t="s">
        <v>14</v>
      </c>
      <c r="D25" s="65" t="s">
        <v>30</v>
      </c>
      <c r="E25" s="65" t="s">
        <v>21</v>
      </c>
      <c r="F25" s="65" t="s">
        <v>32</v>
      </c>
      <c r="G25" s="65" t="s">
        <v>36</v>
      </c>
      <c r="H25" s="66" t="s">
        <v>94</v>
      </c>
      <c r="I25" s="23">
        <f t="shared" ref="I25:K25" si="4">I26</f>
        <v>234</v>
      </c>
      <c r="J25" s="23">
        <f t="shared" si="4"/>
        <v>100</v>
      </c>
      <c r="K25" s="23">
        <f t="shared" si="4"/>
        <v>100</v>
      </c>
      <c r="L25" s="14"/>
    </row>
    <row r="26" spans="1:12" s="6" customFormat="1" ht="31.5" x14ac:dyDescent="0.25">
      <c r="A26" s="70" t="s">
        <v>93</v>
      </c>
      <c r="B26" s="65" t="s">
        <v>13</v>
      </c>
      <c r="C26" s="65" t="s">
        <v>14</v>
      </c>
      <c r="D26" s="65" t="s">
        <v>30</v>
      </c>
      <c r="E26" s="65" t="s">
        <v>21</v>
      </c>
      <c r="F26" s="65" t="s">
        <v>32</v>
      </c>
      <c r="G26" s="65" t="s">
        <v>36</v>
      </c>
      <c r="H26" s="5" t="s">
        <v>95</v>
      </c>
      <c r="I26" s="101">
        <f>'Прил 2'!J27</f>
        <v>234</v>
      </c>
      <c r="J26" s="101">
        <f>'Прил 2'!K27</f>
        <v>100</v>
      </c>
      <c r="K26" s="101">
        <f>'Прил 2'!L27</f>
        <v>100</v>
      </c>
      <c r="L26" s="14"/>
    </row>
    <row r="27" spans="1:12" s="6" customFormat="1" x14ac:dyDescent="0.25">
      <c r="A27" s="69" t="s">
        <v>100</v>
      </c>
      <c r="B27" s="5" t="s">
        <v>13</v>
      </c>
      <c r="C27" s="5" t="s">
        <v>14</v>
      </c>
      <c r="D27" s="65" t="s">
        <v>103</v>
      </c>
      <c r="E27" s="65" t="s">
        <v>21</v>
      </c>
      <c r="F27" s="65" t="s">
        <v>32</v>
      </c>
      <c r="G27" s="65" t="s">
        <v>36</v>
      </c>
      <c r="H27" s="102" t="s">
        <v>101</v>
      </c>
      <c r="I27" s="101">
        <f>I28</f>
        <v>30</v>
      </c>
      <c r="J27" s="101">
        <f>J28</f>
        <v>30</v>
      </c>
      <c r="K27" s="101">
        <f>K28</f>
        <v>30</v>
      </c>
      <c r="L27" s="14" t="s">
        <v>22</v>
      </c>
    </row>
    <row r="28" spans="1:12" s="6" customFormat="1" x14ac:dyDescent="0.25">
      <c r="A28" s="69" t="s">
        <v>102</v>
      </c>
      <c r="B28" s="5" t="s">
        <v>13</v>
      </c>
      <c r="C28" s="5" t="s">
        <v>14</v>
      </c>
      <c r="D28" s="5">
        <v>66</v>
      </c>
      <c r="E28" s="65" t="s">
        <v>21</v>
      </c>
      <c r="F28" s="65" t="s">
        <v>32</v>
      </c>
      <c r="G28" s="65" t="s">
        <v>36</v>
      </c>
      <c r="H28" s="102" t="s">
        <v>104</v>
      </c>
      <c r="I28" s="101">
        <f>'Прил 2'!J29</f>
        <v>30</v>
      </c>
      <c r="J28" s="101">
        <f>'Прил 2'!K29</f>
        <v>30</v>
      </c>
      <c r="K28" s="101">
        <f>'Прил 2'!L29</f>
        <v>30</v>
      </c>
      <c r="L28" s="14"/>
    </row>
    <row r="29" spans="1:12" s="6" customFormat="1" ht="0.75" customHeight="1" x14ac:dyDescent="0.25">
      <c r="A29" s="202" t="s">
        <v>187</v>
      </c>
      <c r="B29" s="206" t="s">
        <v>13</v>
      </c>
      <c r="C29" s="206" t="s">
        <v>14</v>
      </c>
      <c r="D29" s="204" t="s">
        <v>30</v>
      </c>
      <c r="E29" s="203" t="s">
        <v>21</v>
      </c>
      <c r="F29" s="203" t="s">
        <v>32</v>
      </c>
      <c r="G29" s="203" t="s">
        <v>188</v>
      </c>
      <c r="H29" s="207"/>
      <c r="I29" s="101">
        <f>I30</f>
        <v>0</v>
      </c>
      <c r="J29" s="101">
        <f t="shared" ref="J29:K30" si="5">J30</f>
        <v>0</v>
      </c>
      <c r="K29" s="101">
        <f t="shared" si="5"/>
        <v>0</v>
      </c>
      <c r="L29" s="14"/>
    </row>
    <row r="30" spans="1:12" s="6" customFormat="1" ht="63" hidden="1" x14ac:dyDescent="0.25">
      <c r="A30" s="205" t="s">
        <v>96</v>
      </c>
      <c r="B30" s="206" t="s">
        <v>13</v>
      </c>
      <c r="C30" s="206" t="s">
        <v>14</v>
      </c>
      <c r="D30" s="204" t="s">
        <v>30</v>
      </c>
      <c r="E30" s="203" t="s">
        <v>21</v>
      </c>
      <c r="F30" s="203" t="s">
        <v>32</v>
      </c>
      <c r="G30" s="203" t="s">
        <v>188</v>
      </c>
      <c r="H30" s="207" t="s">
        <v>98</v>
      </c>
      <c r="I30" s="101">
        <f>I31</f>
        <v>0</v>
      </c>
      <c r="J30" s="101">
        <f t="shared" si="5"/>
        <v>0</v>
      </c>
      <c r="K30" s="101">
        <f t="shared" si="5"/>
        <v>0</v>
      </c>
      <c r="L30" s="14"/>
    </row>
    <row r="31" spans="1:12" s="6" customFormat="1" ht="31.5" hidden="1" x14ac:dyDescent="0.25">
      <c r="A31" s="205" t="s">
        <v>97</v>
      </c>
      <c r="B31" s="206" t="s">
        <v>13</v>
      </c>
      <c r="C31" s="206" t="s">
        <v>14</v>
      </c>
      <c r="D31" s="204" t="s">
        <v>30</v>
      </c>
      <c r="E31" s="203" t="s">
        <v>21</v>
      </c>
      <c r="F31" s="203" t="s">
        <v>32</v>
      </c>
      <c r="G31" s="203" t="s">
        <v>188</v>
      </c>
      <c r="H31" s="207" t="s">
        <v>99</v>
      </c>
      <c r="I31" s="101">
        <f>'Прил 2'!J32</f>
        <v>0</v>
      </c>
      <c r="J31" s="101">
        <f>'Прил 2'!K32</f>
        <v>0</v>
      </c>
      <c r="K31" s="101">
        <f>'Прил 2'!L32</f>
        <v>0</v>
      </c>
      <c r="L31" s="14"/>
    </row>
    <row r="32" spans="1:12" s="2" customFormat="1" ht="47.25" x14ac:dyDescent="0.25">
      <c r="A32" s="78" t="s">
        <v>159</v>
      </c>
      <c r="B32" s="5" t="s">
        <v>13</v>
      </c>
      <c r="C32" s="5" t="s">
        <v>14</v>
      </c>
      <c r="D32" s="66">
        <v>89</v>
      </c>
      <c r="E32" s="65"/>
      <c r="F32" s="65"/>
      <c r="G32" s="65"/>
      <c r="H32" s="103"/>
      <c r="I32" s="101">
        <f>I33</f>
        <v>0.4</v>
      </c>
      <c r="J32" s="101">
        <f t="shared" ref="J32:K35" si="6">J33</f>
        <v>0.4</v>
      </c>
      <c r="K32" s="101">
        <f t="shared" si="6"/>
        <v>0.4</v>
      </c>
      <c r="L32" s="19"/>
    </row>
    <row r="33" spans="1:12" s="2" customFormat="1" ht="55.5" customHeight="1" x14ac:dyDescent="0.25">
      <c r="A33" s="78" t="s">
        <v>160</v>
      </c>
      <c r="B33" s="5" t="s">
        <v>13</v>
      </c>
      <c r="C33" s="5" t="s">
        <v>14</v>
      </c>
      <c r="D33" s="66">
        <v>89</v>
      </c>
      <c r="E33" s="65" t="s">
        <v>20</v>
      </c>
      <c r="F33" s="65"/>
      <c r="G33" s="65"/>
      <c r="H33" s="103"/>
      <c r="I33" s="23">
        <f>I34</f>
        <v>0.4</v>
      </c>
      <c r="J33" s="23">
        <f t="shared" si="6"/>
        <v>0.4</v>
      </c>
      <c r="K33" s="23">
        <f t="shared" si="6"/>
        <v>0.4</v>
      </c>
      <c r="L33" s="19"/>
    </row>
    <row r="34" spans="1:12" ht="94.5" x14ac:dyDescent="0.25">
      <c r="A34" s="104" t="s">
        <v>129</v>
      </c>
      <c r="B34" s="5" t="s">
        <v>13</v>
      </c>
      <c r="C34" s="5" t="s">
        <v>14</v>
      </c>
      <c r="D34" s="66">
        <v>89</v>
      </c>
      <c r="E34" s="65" t="s">
        <v>20</v>
      </c>
      <c r="F34" s="65" t="s">
        <v>32</v>
      </c>
      <c r="G34" s="65" t="s">
        <v>38</v>
      </c>
      <c r="H34" s="103"/>
      <c r="I34" s="23">
        <f>I35</f>
        <v>0.4</v>
      </c>
      <c r="J34" s="23">
        <f t="shared" si="6"/>
        <v>0.4</v>
      </c>
      <c r="K34" s="23">
        <f t="shared" si="6"/>
        <v>0.4</v>
      </c>
    </row>
    <row r="35" spans="1:12" ht="31.5" x14ac:dyDescent="0.25">
      <c r="A35" s="70" t="s">
        <v>92</v>
      </c>
      <c r="B35" s="5" t="s">
        <v>13</v>
      </c>
      <c r="C35" s="5" t="s">
        <v>14</v>
      </c>
      <c r="D35" s="66" t="s">
        <v>43</v>
      </c>
      <c r="E35" s="5" t="s">
        <v>20</v>
      </c>
      <c r="F35" s="65" t="s">
        <v>32</v>
      </c>
      <c r="G35" s="65" t="s">
        <v>38</v>
      </c>
      <c r="H35" s="103" t="s">
        <v>94</v>
      </c>
      <c r="I35" s="23">
        <f>I36</f>
        <v>0.4</v>
      </c>
      <c r="J35" s="23">
        <f t="shared" si="6"/>
        <v>0.4</v>
      </c>
      <c r="K35" s="23">
        <f t="shared" si="6"/>
        <v>0.4</v>
      </c>
    </row>
    <row r="36" spans="1:12" ht="31.5" x14ac:dyDescent="0.25">
      <c r="A36" s="70" t="s">
        <v>93</v>
      </c>
      <c r="B36" s="5" t="s">
        <v>13</v>
      </c>
      <c r="C36" s="5" t="s">
        <v>14</v>
      </c>
      <c r="D36" s="66" t="s">
        <v>43</v>
      </c>
      <c r="E36" s="65" t="s">
        <v>20</v>
      </c>
      <c r="F36" s="65" t="s">
        <v>32</v>
      </c>
      <c r="G36" s="65" t="s">
        <v>38</v>
      </c>
      <c r="H36" s="103" t="s">
        <v>95</v>
      </c>
      <c r="I36" s="23">
        <f>'Прил 2'!J37</f>
        <v>0.4</v>
      </c>
      <c r="J36" s="23">
        <f>'Прил 2'!K37</f>
        <v>0.4</v>
      </c>
      <c r="K36" s="23">
        <f>'Прил 2'!L37</f>
        <v>0.4</v>
      </c>
    </row>
    <row r="37" spans="1:12" x14ac:dyDescent="0.25">
      <c r="A37" s="85" t="s">
        <v>39</v>
      </c>
      <c r="B37" s="88" t="s">
        <v>13</v>
      </c>
      <c r="C37" s="88" t="s">
        <v>40</v>
      </c>
      <c r="D37" s="88"/>
      <c r="E37" s="75"/>
      <c r="F37" s="75"/>
      <c r="G37" s="89"/>
      <c r="H37" s="89"/>
      <c r="I37" s="105">
        <f>I38</f>
        <v>5</v>
      </c>
      <c r="J37" s="105">
        <f t="shared" ref="J37:K41" si="7">J38</f>
        <v>5</v>
      </c>
      <c r="K37" s="105">
        <f t="shared" si="7"/>
        <v>5</v>
      </c>
    </row>
    <row r="38" spans="1:12" ht="47.25" x14ac:dyDescent="0.25">
      <c r="A38" s="78" t="s">
        <v>159</v>
      </c>
      <c r="B38" s="65" t="s">
        <v>13</v>
      </c>
      <c r="C38" s="65" t="s">
        <v>40</v>
      </c>
      <c r="D38" s="66">
        <v>89</v>
      </c>
      <c r="E38" s="65"/>
      <c r="F38" s="65"/>
      <c r="G38" s="90"/>
      <c r="H38" s="90"/>
      <c r="I38" s="23">
        <f>I39</f>
        <v>5</v>
      </c>
      <c r="J38" s="23">
        <f t="shared" si="7"/>
        <v>5</v>
      </c>
      <c r="K38" s="23">
        <f t="shared" si="7"/>
        <v>5</v>
      </c>
      <c r="L38" s="19"/>
    </row>
    <row r="39" spans="1:12" s="6" customFormat="1" ht="51" customHeight="1" x14ac:dyDescent="0.25">
      <c r="A39" s="78" t="s">
        <v>160</v>
      </c>
      <c r="B39" s="65" t="s">
        <v>13</v>
      </c>
      <c r="C39" s="65" t="s">
        <v>40</v>
      </c>
      <c r="D39" s="66">
        <v>89</v>
      </c>
      <c r="E39" s="65" t="s">
        <v>20</v>
      </c>
      <c r="F39" s="65"/>
      <c r="G39" s="90"/>
      <c r="H39" s="90"/>
      <c r="I39" s="23">
        <f>I40</f>
        <v>5</v>
      </c>
      <c r="J39" s="23">
        <f t="shared" si="7"/>
        <v>5</v>
      </c>
      <c r="K39" s="23">
        <f t="shared" si="7"/>
        <v>5</v>
      </c>
      <c r="L39" s="19"/>
    </row>
    <row r="40" spans="1:12" s="6" customFormat="1" ht="36" customHeight="1" x14ac:dyDescent="0.25">
      <c r="A40" s="70" t="s">
        <v>161</v>
      </c>
      <c r="B40" s="65" t="s">
        <v>13</v>
      </c>
      <c r="C40" s="65" t="s">
        <v>40</v>
      </c>
      <c r="D40" s="66">
        <v>89</v>
      </c>
      <c r="E40" s="65" t="s">
        <v>20</v>
      </c>
      <c r="F40" s="65" t="s">
        <v>32</v>
      </c>
      <c r="G40" s="65" t="s">
        <v>41</v>
      </c>
      <c r="H40" s="90"/>
      <c r="I40" s="23">
        <f>I41</f>
        <v>5</v>
      </c>
      <c r="J40" s="23">
        <f t="shared" si="7"/>
        <v>5</v>
      </c>
      <c r="K40" s="23">
        <f t="shared" si="7"/>
        <v>5</v>
      </c>
      <c r="L40" s="14"/>
    </row>
    <row r="41" spans="1:12" s="20" customFormat="1" x14ac:dyDescent="0.25">
      <c r="A41" s="69" t="s">
        <v>100</v>
      </c>
      <c r="B41" s="65" t="s">
        <v>13</v>
      </c>
      <c r="C41" s="65" t="s">
        <v>40</v>
      </c>
      <c r="D41" s="66">
        <v>89</v>
      </c>
      <c r="E41" s="65" t="s">
        <v>20</v>
      </c>
      <c r="F41" s="65" t="s">
        <v>32</v>
      </c>
      <c r="G41" s="65" t="s">
        <v>41</v>
      </c>
      <c r="H41" s="90" t="s">
        <v>101</v>
      </c>
      <c r="I41" s="23">
        <f>I42</f>
        <v>5</v>
      </c>
      <c r="J41" s="23">
        <f t="shared" si="7"/>
        <v>5</v>
      </c>
      <c r="K41" s="23">
        <f t="shared" si="7"/>
        <v>5</v>
      </c>
      <c r="L41" s="14"/>
    </row>
    <row r="42" spans="1:12" s="6" customFormat="1" x14ac:dyDescent="0.25">
      <c r="A42" s="70" t="s">
        <v>42</v>
      </c>
      <c r="B42" s="65" t="s">
        <v>13</v>
      </c>
      <c r="C42" s="65" t="s">
        <v>40</v>
      </c>
      <c r="D42" s="65" t="s">
        <v>43</v>
      </c>
      <c r="E42" s="65" t="s">
        <v>20</v>
      </c>
      <c r="F42" s="65" t="s">
        <v>32</v>
      </c>
      <c r="G42" s="65" t="s">
        <v>41</v>
      </c>
      <c r="H42" s="90" t="s">
        <v>44</v>
      </c>
      <c r="I42" s="23">
        <f>'Прил 2'!J43</f>
        <v>5</v>
      </c>
      <c r="J42" s="23">
        <f>'Прил 2'!K43</f>
        <v>5</v>
      </c>
      <c r="K42" s="23">
        <f>'Прил 2'!L43</f>
        <v>5</v>
      </c>
      <c r="L42" s="14"/>
    </row>
    <row r="43" spans="1:12" s="6" customFormat="1" x14ac:dyDescent="0.25">
      <c r="A43" s="70" t="s">
        <v>189</v>
      </c>
      <c r="B43" s="208" t="s">
        <v>13</v>
      </c>
      <c r="C43" s="88" t="s">
        <v>28</v>
      </c>
      <c r="D43" s="90"/>
      <c r="E43" s="65"/>
      <c r="F43" s="65"/>
      <c r="G43" s="65"/>
      <c r="H43" s="84"/>
      <c r="I43" s="105">
        <f>I48+I44</f>
        <v>0.5</v>
      </c>
      <c r="J43" s="105">
        <f t="shared" ref="J43:K43" si="8">J48+J44</f>
        <v>0.5</v>
      </c>
      <c r="K43" s="105">
        <f t="shared" si="8"/>
        <v>0</v>
      </c>
      <c r="L43" s="14"/>
    </row>
    <row r="44" spans="1:12" s="6" customFormat="1" ht="47.25" hidden="1" x14ac:dyDescent="0.25">
      <c r="A44" s="70" t="s">
        <v>202</v>
      </c>
      <c r="B44" s="65" t="s">
        <v>13</v>
      </c>
      <c r="C44" s="65" t="s">
        <v>28</v>
      </c>
      <c r="D44" s="90" t="s">
        <v>40</v>
      </c>
      <c r="E44" s="65"/>
      <c r="F44" s="65"/>
      <c r="G44" s="65"/>
      <c r="H44" s="84"/>
      <c r="I44" s="23">
        <f>I45</f>
        <v>0</v>
      </c>
      <c r="J44" s="23">
        <f t="shared" ref="J44:K46" si="9">J45</f>
        <v>0</v>
      </c>
      <c r="K44" s="23">
        <f t="shared" si="9"/>
        <v>0</v>
      </c>
      <c r="L44" s="14"/>
    </row>
    <row r="45" spans="1:12" s="6" customFormat="1" hidden="1" x14ac:dyDescent="0.25">
      <c r="A45" s="70" t="s">
        <v>200</v>
      </c>
      <c r="B45" s="65" t="s">
        <v>13</v>
      </c>
      <c r="C45" s="65" t="s">
        <v>28</v>
      </c>
      <c r="D45" s="90" t="s">
        <v>40</v>
      </c>
      <c r="E45" s="65" t="s">
        <v>167</v>
      </c>
      <c r="F45" s="65" t="s">
        <v>32</v>
      </c>
      <c r="G45" s="65" t="s">
        <v>201</v>
      </c>
      <c r="H45" s="84"/>
      <c r="I45" s="23">
        <f>I46</f>
        <v>0</v>
      </c>
      <c r="J45" s="23">
        <f t="shared" si="9"/>
        <v>0</v>
      </c>
      <c r="K45" s="23">
        <f t="shared" si="9"/>
        <v>0</v>
      </c>
      <c r="L45" s="14"/>
    </row>
    <row r="46" spans="1:12" s="6" customFormat="1" ht="31.5" hidden="1" x14ac:dyDescent="0.25">
      <c r="A46" s="70" t="s">
        <v>92</v>
      </c>
      <c r="B46" s="65" t="s">
        <v>13</v>
      </c>
      <c r="C46" s="65" t="s">
        <v>28</v>
      </c>
      <c r="D46" s="90" t="s">
        <v>40</v>
      </c>
      <c r="E46" s="65" t="s">
        <v>167</v>
      </c>
      <c r="F46" s="65" t="s">
        <v>32</v>
      </c>
      <c r="G46" s="65" t="s">
        <v>201</v>
      </c>
      <c r="H46" s="84" t="s">
        <v>94</v>
      </c>
      <c r="I46" s="23">
        <f>I47</f>
        <v>0</v>
      </c>
      <c r="J46" s="23">
        <f t="shared" si="9"/>
        <v>0</v>
      </c>
      <c r="K46" s="23">
        <f t="shared" si="9"/>
        <v>0</v>
      </c>
      <c r="L46" s="14"/>
    </row>
    <row r="47" spans="1:12" s="6" customFormat="1" ht="31.5" hidden="1" x14ac:dyDescent="0.25">
      <c r="A47" s="70" t="s">
        <v>93</v>
      </c>
      <c r="B47" s="65" t="s">
        <v>13</v>
      </c>
      <c r="C47" s="65" t="s">
        <v>28</v>
      </c>
      <c r="D47" s="90" t="s">
        <v>40</v>
      </c>
      <c r="E47" s="65" t="s">
        <v>167</v>
      </c>
      <c r="F47" s="65" t="s">
        <v>32</v>
      </c>
      <c r="G47" s="65" t="s">
        <v>201</v>
      </c>
      <c r="H47" s="84" t="s">
        <v>95</v>
      </c>
      <c r="I47" s="23">
        <f>'Прил 2'!J48</f>
        <v>0</v>
      </c>
      <c r="J47" s="23">
        <f>'Прил 2'!K48</f>
        <v>0</v>
      </c>
      <c r="K47" s="23">
        <f>'Прил 2'!L48</f>
        <v>0</v>
      </c>
      <c r="L47" s="14"/>
    </row>
    <row r="48" spans="1:12" s="6" customFormat="1" ht="47.25" x14ac:dyDescent="0.25">
      <c r="A48" s="70" t="s">
        <v>196</v>
      </c>
      <c r="B48" s="5" t="s">
        <v>13</v>
      </c>
      <c r="C48" s="5" t="s">
        <v>28</v>
      </c>
      <c r="D48" s="5" t="s">
        <v>193</v>
      </c>
      <c r="E48" s="65"/>
      <c r="F48" s="65"/>
      <c r="G48" s="65"/>
      <c r="H48" s="84"/>
      <c r="I48" s="23">
        <f>I49</f>
        <v>0.5</v>
      </c>
      <c r="J48" s="23">
        <f t="shared" ref="J48:K50" si="10">J49</f>
        <v>0.5</v>
      </c>
      <c r="K48" s="23">
        <f t="shared" si="10"/>
        <v>0</v>
      </c>
      <c r="L48" s="14"/>
    </row>
    <row r="49" spans="1:12" s="6" customFormat="1" ht="31.5" x14ac:dyDescent="0.25">
      <c r="A49" s="70" t="s">
        <v>194</v>
      </c>
      <c r="B49" s="5" t="s">
        <v>13</v>
      </c>
      <c r="C49" s="5" t="s">
        <v>28</v>
      </c>
      <c r="D49" s="5" t="s">
        <v>193</v>
      </c>
      <c r="E49" s="65" t="s">
        <v>167</v>
      </c>
      <c r="F49" s="65" t="s">
        <v>167</v>
      </c>
      <c r="G49" s="65" t="s">
        <v>195</v>
      </c>
      <c r="H49" s="84"/>
      <c r="I49" s="23">
        <f>I50</f>
        <v>0.5</v>
      </c>
      <c r="J49" s="23">
        <f t="shared" si="10"/>
        <v>0.5</v>
      </c>
      <c r="K49" s="23">
        <f t="shared" si="10"/>
        <v>0</v>
      </c>
      <c r="L49" s="14"/>
    </row>
    <row r="50" spans="1:12" s="6" customFormat="1" ht="31.5" x14ac:dyDescent="0.25">
      <c r="A50" s="70" t="s">
        <v>92</v>
      </c>
      <c r="B50" s="5" t="s">
        <v>13</v>
      </c>
      <c r="C50" s="5" t="s">
        <v>28</v>
      </c>
      <c r="D50" s="5" t="s">
        <v>193</v>
      </c>
      <c r="E50" s="5" t="s">
        <v>167</v>
      </c>
      <c r="F50" s="5" t="s">
        <v>32</v>
      </c>
      <c r="G50" s="5" t="s">
        <v>195</v>
      </c>
      <c r="H50" s="5" t="s">
        <v>94</v>
      </c>
      <c r="I50" s="23">
        <f>I51</f>
        <v>0.5</v>
      </c>
      <c r="J50" s="23">
        <f t="shared" si="10"/>
        <v>0.5</v>
      </c>
      <c r="K50" s="23">
        <f t="shared" si="10"/>
        <v>0</v>
      </c>
      <c r="L50" s="14"/>
    </row>
    <row r="51" spans="1:12" s="6" customFormat="1" ht="31.5" x14ac:dyDescent="0.25">
      <c r="A51" s="70" t="s">
        <v>93</v>
      </c>
      <c r="B51" s="5" t="s">
        <v>13</v>
      </c>
      <c r="C51" s="5" t="s">
        <v>28</v>
      </c>
      <c r="D51" s="5" t="s">
        <v>193</v>
      </c>
      <c r="E51" s="5" t="s">
        <v>167</v>
      </c>
      <c r="F51" s="5" t="s">
        <v>32</v>
      </c>
      <c r="G51" s="5" t="s">
        <v>195</v>
      </c>
      <c r="H51" s="5" t="s">
        <v>95</v>
      </c>
      <c r="I51" s="23">
        <f>'Прил 2'!J52</f>
        <v>0.5</v>
      </c>
      <c r="J51" s="23">
        <f>'Прил 2'!K52</f>
        <v>0.5</v>
      </c>
      <c r="K51" s="23">
        <f>'Прил 2'!L52</f>
        <v>0</v>
      </c>
      <c r="L51" s="14"/>
    </row>
    <row r="52" spans="1:12" ht="20.25" customHeight="1" x14ac:dyDescent="0.25">
      <c r="A52" s="85" t="s">
        <v>45</v>
      </c>
      <c r="B52" s="88" t="s">
        <v>24</v>
      </c>
      <c r="C52" s="88"/>
      <c r="D52" s="89"/>
      <c r="E52" s="88"/>
      <c r="F52" s="88"/>
      <c r="G52" s="88"/>
      <c r="H52" s="87"/>
      <c r="I52" s="77">
        <f>I53</f>
        <v>159</v>
      </c>
      <c r="J52" s="77">
        <f t="shared" ref="J52:K55" si="11">J53</f>
        <v>173.9</v>
      </c>
      <c r="K52" s="77">
        <f t="shared" si="11"/>
        <v>180.2</v>
      </c>
    </row>
    <row r="53" spans="1:12" ht="21.75" customHeight="1" x14ac:dyDescent="0.25">
      <c r="A53" s="73" t="s">
        <v>46</v>
      </c>
      <c r="B53" s="107" t="s">
        <v>24</v>
      </c>
      <c r="C53" s="107" t="s">
        <v>25</v>
      </c>
      <c r="D53" s="80"/>
      <c r="E53" s="74"/>
      <c r="F53" s="74"/>
      <c r="G53" s="74"/>
      <c r="H53" s="81"/>
      <c r="I53" s="77">
        <f>I54</f>
        <v>159</v>
      </c>
      <c r="J53" s="77">
        <f t="shared" si="11"/>
        <v>173.9</v>
      </c>
      <c r="K53" s="77">
        <f t="shared" si="11"/>
        <v>180.2</v>
      </c>
    </row>
    <row r="54" spans="1:12" ht="56.25" customHeight="1" x14ac:dyDescent="0.25">
      <c r="A54" s="78" t="s">
        <v>159</v>
      </c>
      <c r="B54" s="102" t="s">
        <v>24</v>
      </c>
      <c r="C54" s="102" t="s">
        <v>25</v>
      </c>
      <c r="D54" s="5">
        <v>89</v>
      </c>
      <c r="E54" s="5"/>
      <c r="F54" s="5"/>
      <c r="G54" s="5"/>
      <c r="H54" s="64"/>
      <c r="I54" s="25">
        <f>I55</f>
        <v>159</v>
      </c>
      <c r="J54" s="25">
        <f t="shared" si="11"/>
        <v>173.9</v>
      </c>
      <c r="K54" s="25">
        <f t="shared" si="11"/>
        <v>180.2</v>
      </c>
      <c r="L54" s="19"/>
    </row>
    <row r="55" spans="1:12" ht="51" customHeight="1" x14ac:dyDescent="0.25">
      <c r="A55" s="78" t="s">
        <v>160</v>
      </c>
      <c r="B55" s="102" t="s">
        <v>24</v>
      </c>
      <c r="C55" s="102" t="s">
        <v>25</v>
      </c>
      <c r="D55" s="5">
        <v>89</v>
      </c>
      <c r="E55" s="5">
        <v>1</v>
      </c>
      <c r="F55" s="5"/>
      <c r="G55" s="5"/>
      <c r="H55" s="64"/>
      <c r="I55" s="25">
        <f>I56</f>
        <v>159</v>
      </c>
      <c r="J55" s="25">
        <f t="shared" si="11"/>
        <v>173.9</v>
      </c>
      <c r="K55" s="25">
        <f t="shared" si="11"/>
        <v>180.2</v>
      </c>
      <c r="L55" s="19"/>
    </row>
    <row r="56" spans="1:12" ht="52.5" customHeight="1" x14ac:dyDescent="0.25">
      <c r="A56" s="108" t="s">
        <v>166</v>
      </c>
      <c r="B56" s="102" t="s">
        <v>24</v>
      </c>
      <c r="C56" s="102" t="s">
        <v>25</v>
      </c>
      <c r="D56" s="109">
        <v>89</v>
      </c>
      <c r="E56" s="5">
        <v>1</v>
      </c>
      <c r="F56" s="5" t="s">
        <v>32</v>
      </c>
      <c r="G56" s="5">
        <v>51180</v>
      </c>
      <c r="H56" s="64"/>
      <c r="I56" s="25">
        <f>I57+I59</f>
        <v>159</v>
      </c>
      <c r="J56" s="25">
        <f>J57+J59</f>
        <v>173.9</v>
      </c>
      <c r="K56" s="25">
        <f>K57+K59</f>
        <v>180.2</v>
      </c>
    </row>
    <row r="57" spans="1:12" ht="38.25" customHeight="1" x14ac:dyDescent="0.25">
      <c r="A57" s="100" t="s">
        <v>96</v>
      </c>
      <c r="B57" s="102" t="s">
        <v>24</v>
      </c>
      <c r="C57" s="102" t="s">
        <v>25</v>
      </c>
      <c r="D57" s="109">
        <v>89</v>
      </c>
      <c r="E57" s="5">
        <v>1</v>
      </c>
      <c r="F57" s="5" t="s">
        <v>32</v>
      </c>
      <c r="G57" s="5" t="s">
        <v>47</v>
      </c>
      <c r="H57" s="64" t="s">
        <v>98</v>
      </c>
      <c r="I57" s="25">
        <f>I58</f>
        <v>145</v>
      </c>
      <c r="J57" s="25">
        <f>J58</f>
        <v>145</v>
      </c>
      <c r="K57" s="25">
        <f>K58</f>
        <v>145</v>
      </c>
    </row>
    <row r="58" spans="1:12" ht="39.75" customHeight="1" x14ac:dyDescent="0.25">
      <c r="A58" s="100" t="s">
        <v>97</v>
      </c>
      <c r="B58" s="102" t="s">
        <v>24</v>
      </c>
      <c r="C58" s="102" t="s">
        <v>25</v>
      </c>
      <c r="D58" s="109">
        <v>89</v>
      </c>
      <c r="E58" s="5">
        <v>1</v>
      </c>
      <c r="F58" s="5" t="s">
        <v>32</v>
      </c>
      <c r="G58" s="5" t="s">
        <v>47</v>
      </c>
      <c r="H58" s="64" t="s">
        <v>99</v>
      </c>
      <c r="I58" s="25">
        <f>'Прил 2'!J59</f>
        <v>145</v>
      </c>
      <c r="J58" s="25">
        <f>'Прил 2'!K59</f>
        <v>145</v>
      </c>
      <c r="K58" s="25">
        <f>'Прил 2'!L59</f>
        <v>145</v>
      </c>
    </row>
    <row r="59" spans="1:12" ht="30.75" customHeight="1" x14ac:dyDescent="0.25">
      <c r="A59" s="70" t="s">
        <v>92</v>
      </c>
      <c r="B59" s="102" t="s">
        <v>24</v>
      </c>
      <c r="C59" s="102" t="s">
        <v>25</v>
      </c>
      <c r="D59" s="109">
        <v>89</v>
      </c>
      <c r="E59" s="5">
        <v>1</v>
      </c>
      <c r="F59" s="5" t="s">
        <v>32</v>
      </c>
      <c r="G59" s="5">
        <v>51180</v>
      </c>
      <c r="H59" s="64" t="s">
        <v>94</v>
      </c>
      <c r="I59" s="25">
        <f t="shared" ref="I59:K59" si="12">I60</f>
        <v>14</v>
      </c>
      <c r="J59" s="25">
        <f t="shared" si="12"/>
        <v>28.9</v>
      </c>
      <c r="K59" s="25">
        <f t="shared" si="12"/>
        <v>35.200000000000003</v>
      </c>
    </row>
    <row r="60" spans="1:12" ht="35.25" customHeight="1" x14ac:dyDescent="0.25">
      <c r="A60" s="70" t="s">
        <v>93</v>
      </c>
      <c r="B60" s="102" t="s">
        <v>24</v>
      </c>
      <c r="C60" s="102" t="s">
        <v>25</v>
      </c>
      <c r="D60" s="109">
        <v>89</v>
      </c>
      <c r="E60" s="5">
        <v>1</v>
      </c>
      <c r="F60" s="5" t="s">
        <v>32</v>
      </c>
      <c r="G60" s="5">
        <v>51180</v>
      </c>
      <c r="H60" s="64" t="s">
        <v>95</v>
      </c>
      <c r="I60" s="25">
        <f>'Прил 2'!J61</f>
        <v>14</v>
      </c>
      <c r="J60" s="25">
        <f>'Прил 2'!K61</f>
        <v>28.9</v>
      </c>
      <c r="K60" s="25">
        <f>'Прил 2'!L61</f>
        <v>35.200000000000003</v>
      </c>
    </row>
    <row r="61" spans="1:12" x14ac:dyDescent="0.25">
      <c r="A61" s="73" t="s">
        <v>48</v>
      </c>
      <c r="B61" s="107" t="s">
        <v>14</v>
      </c>
      <c r="C61" s="107"/>
      <c r="D61" s="74"/>
      <c r="E61" s="74"/>
      <c r="F61" s="74"/>
      <c r="G61" s="74"/>
      <c r="H61" s="74"/>
      <c r="I61" s="77">
        <f>I62+I71</f>
        <v>970</v>
      </c>
      <c r="J61" s="77">
        <f t="shared" ref="J61:K61" si="13">J62+J71</f>
        <v>383.3</v>
      </c>
      <c r="K61" s="77">
        <f t="shared" si="13"/>
        <v>510.7</v>
      </c>
    </row>
    <row r="62" spans="1:12" x14ac:dyDescent="0.25">
      <c r="A62" s="73" t="s">
        <v>49</v>
      </c>
      <c r="B62" s="74" t="s">
        <v>14</v>
      </c>
      <c r="C62" s="74" t="s">
        <v>26</v>
      </c>
      <c r="D62" s="110"/>
      <c r="E62" s="110"/>
      <c r="F62" s="110"/>
      <c r="G62" s="110"/>
      <c r="H62" s="74"/>
      <c r="I62" s="77">
        <f>I63+I67</f>
        <v>370</v>
      </c>
      <c r="J62" s="77">
        <f t="shared" ref="J62:K62" si="14">J63+J67</f>
        <v>383.3</v>
      </c>
      <c r="K62" s="77">
        <f t="shared" si="14"/>
        <v>510.7</v>
      </c>
    </row>
    <row r="63" spans="1:12" ht="47.25" x14ac:dyDescent="0.25">
      <c r="A63" s="112" t="s">
        <v>192</v>
      </c>
      <c r="B63" s="65" t="s">
        <v>14</v>
      </c>
      <c r="C63" s="65" t="s">
        <v>26</v>
      </c>
      <c r="D63" s="65" t="s">
        <v>28</v>
      </c>
      <c r="E63" s="65"/>
      <c r="F63" s="65"/>
      <c r="G63" s="65"/>
      <c r="H63" s="5"/>
      <c r="I63" s="25">
        <f>I64</f>
        <v>341.44</v>
      </c>
      <c r="J63" s="25">
        <f t="shared" ref="I63:K65" si="15">J64</f>
        <v>383.3</v>
      </c>
      <c r="K63" s="25">
        <f t="shared" si="15"/>
        <v>510.7</v>
      </c>
      <c r="L63" s="21"/>
    </row>
    <row r="64" spans="1:12" ht="179.25" customHeight="1" x14ac:dyDescent="0.25">
      <c r="A64" s="133" t="s">
        <v>208</v>
      </c>
      <c r="B64" s="65" t="s">
        <v>14</v>
      </c>
      <c r="C64" s="65" t="s">
        <v>26</v>
      </c>
      <c r="D64" s="65" t="s">
        <v>28</v>
      </c>
      <c r="E64" s="65" t="s">
        <v>167</v>
      </c>
      <c r="F64" s="65" t="s">
        <v>13</v>
      </c>
      <c r="G64" s="243" t="s">
        <v>214</v>
      </c>
      <c r="H64" s="5"/>
      <c r="I64" s="25">
        <f t="shared" si="15"/>
        <v>341.44</v>
      </c>
      <c r="J64" s="25">
        <f t="shared" si="15"/>
        <v>383.3</v>
      </c>
      <c r="K64" s="25">
        <f t="shared" si="15"/>
        <v>510.7</v>
      </c>
      <c r="L64" s="21"/>
    </row>
    <row r="65" spans="1:11" ht="31.5" x14ac:dyDescent="0.25">
      <c r="A65" s="70" t="s">
        <v>92</v>
      </c>
      <c r="B65" s="65" t="s">
        <v>14</v>
      </c>
      <c r="C65" s="65" t="s">
        <v>26</v>
      </c>
      <c r="D65" s="65" t="s">
        <v>28</v>
      </c>
      <c r="E65" s="65" t="s">
        <v>167</v>
      </c>
      <c r="F65" s="65" t="s">
        <v>13</v>
      </c>
      <c r="G65" s="243" t="s">
        <v>214</v>
      </c>
      <c r="H65" s="5" t="s">
        <v>94</v>
      </c>
      <c r="I65" s="25">
        <f t="shared" si="15"/>
        <v>341.44</v>
      </c>
      <c r="J65" s="25">
        <f t="shared" si="15"/>
        <v>383.3</v>
      </c>
      <c r="K65" s="25">
        <f t="shared" si="15"/>
        <v>510.7</v>
      </c>
    </row>
    <row r="66" spans="1:11" ht="31.5" x14ac:dyDescent="0.25">
      <c r="A66" s="70" t="s">
        <v>93</v>
      </c>
      <c r="B66" s="65" t="s">
        <v>14</v>
      </c>
      <c r="C66" s="65" t="s">
        <v>26</v>
      </c>
      <c r="D66" s="65" t="s">
        <v>28</v>
      </c>
      <c r="E66" s="65" t="s">
        <v>167</v>
      </c>
      <c r="F66" s="65" t="s">
        <v>13</v>
      </c>
      <c r="G66" s="243" t="s">
        <v>214</v>
      </c>
      <c r="H66" s="5" t="s">
        <v>95</v>
      </c>
      <c r="I66" s="25">
        <f>'Прил 2'!J67</f>
        <v>341.44</v>
      </c>
      <c r="J66" s="25">
        <f>'Прил 2'!K67</f>
        <v>383.3</v>
      </c>
      <c r="K66" s="25">
        <f>'Прил 2'!L67</f>
        <v>510.7</v>
      </c>
    </row>
    <row r="67" spans="1:11" ht="47.25" x14ac:dyDescent="0.25">
      <c r="A67" s="106" t="s">
        <v>199</v>
      </c>
      <c r="B67" s="5" t="s">
        <v>14</v>
      </c>
      <c r="C67" s="5" t="s">
        <v>26</v>
      </c>
      <c r="D67" s="5" t="s">
        <v>198</v>
      </c>
      <c r="E67" s="5"/>
      <c r="F67" s="5"/>
      <c r="G67" s="243" t="s">
        <v>214</v>
      </c>
      <c r="H67" s="5"/>
      <c r="I67" s="25">
        <f>I68</f>
        <v>28.56</v>
      </c>
      <c r="J67" s="25">
        <f t="shared" ref="J67:K69" si="16">J68</f>
        <v>0</v>
      </c>
      <c r="K67" s="25">
        <f t="shared" si="16"/>
        <v>0</v>
      </c>
    </row>
    <row r="68" spans="1:11" ht="179.25" customHeight="1" x14ac:dyDescent="0.25">
      <c r="A68" s="133" t="s">
        <v>208</v>
      </c>
      <c r="B68" s="65" t="s">
        <v>14</v>
      </c>
      <c r="C68" s="65" t="s">
        <v>26</v>
      </c>
      <c r="D68" s="65" t="s">
        <v>198</v>
      </c>
      <c r="E68" s="65" t="s">
        <v>167</v>
      </c>
      <c r="F68" s="65" t="s">
        <v>13</v>
      </c>
      <c r="G68" s="243" t="s">
        <v>214</v>
      </c>
      <c r="H68" s="5"/>
      <c r="I68" s="25">
        <f>I69</f>
        <v>28.56</v>
      </c>
      <c r="J68" s="25">
        <f t="shared" si="16"/>
        <v>0</v>
      </c>
      <c r="K68" s="25">
        <f t="shared" si="16"/>
        <v>0</v>
      </c>
    </row>
    <row r="69" spans="1:11" ht="31.5" x14ac:dyDescent="0.25">
      <c r="A69" s="70" t="s">
        <v>92</v>
      </c>
      <c r="B69" s="65" t="s">
        <v>14</v>
      </c>
      <c r="C69" s="65" t="s">
        <v>26</v>
      </c>
      <c r="D69" s="65" t="s">
        <v>198</v>
      </c>
      <c r="E69" s="65" t="s">
        <v>167</v>
      </c>
      <c r="F69" s="65" t="s">
        <v>13</v>
      </c>
      <c r="G69" s="243" t="s">
        <v>214</v>
      </c>
      <c r="H69" s="5" t="s">
        <v>94</v>
      </c>
      <c r="I69" s="25">
        <f>I70</f>
        <v>28.56</v>
      </c>
      <c r="J69" s="25">
        <f t="shared" si="16"/>
        <v>0</v>
      </c>
      <c r="K69" s="25">
        <f t="shared" si="16"/>
        <v>0</v>
      </c>
    </row>
    <row r="70" spans="1:11" ht="31.5" x14ac:dyDescent="0.25">
      <c r="A70" s="70" t="s">
        <v>93</v>
      </c>
      <c r="B70" s="65" t="s">
        <v>14</v>
      </c>
      <c r="C70" s="65" t="s">
        <v>26</v>
      </c>
      <c r="D70" s="65" t="s">
        <v>198</v>
      </c>
      <c r="E70" s="65" t="s">
        <v>167</v>
      </c>
      <c r="F70" s="65" t="s">
        <v>13</v>
      </c>
      <c r="G70" s="243" t="s">
        <v>214</v>
      </c>
      <c r="H70" s="5" t="s">
        <v>95</v>
      </c>
      <c r="I70" s="25">
        <f>'Прил 2'!J71</f>
        <v>28.56</v>
      </c>
      <c r="J70" s="25">
        <f>'Прил 2'!K71</f>
        <v>0</v>
      </c>
      <c r="K70" s="25">
        <f>'Прил 2'!L71</f>
        <v>0</v>
      </c>
    </row>
    <row r="71" spans="1:11" x14ac:dyDescent="0.25">
      <c r="A71" s="244" t="s">
        <v>227</v>
      </c>
      <c r="B71" s="88" t="s">
        <v>14</v>
      </c>
      <c r="C71" s="88" t="s">
        <v>134</v>
      </c>
      <c r="D71" s="65"/>
      <c r="E71" s="65"/>
      <c r="F71" s="65"/>
      <c r="G71" s="65"/>
      <c r="H71" s="5"/>
      <c r="I71" s="77">
        <f>I72</f>
        <v>600</v>
      </c>
      <c r="J71" s="77">
        <f t="shared" ref="J71:K75" si="17">J72</f>
        <v>0</v>
      </c>
      <c r="K71" s="77">
        <f t="shared" si="17"/>
        <v>0</v>
      </c>
    </row>
    <row r="72" spans="1:11" ht="47.25" x14ac:dyDescent="0.25">
      <c r="A72" s="112" t="s">
        <v>159</v>
      </c>
      <c r="B72" s="65" t="s">
        <v>14</v>
      </c>
      <c r="C72" s="65" t="s">
        <v>134</v>
      </c>
      <c r="D72" s="65" t="s">
        <v>43</v>
      </c>
      <c r="E72" s="65"/>
      <c r="F72" s="65"/>
      <c r="G72" s="65"/>
      <c r="H72" s="5"/>
      <c r="I72" s="25">
        <f>I73</f>
        <v>600</v>
      </c>
      <c r="J72" s="25">
        <f t="shared" si="17"/>
        <v>0</v>
      </c>
      <c r="K72" s="25">
        <f t="shared" si="17"/>
        <v>0</v>
      </c>
    </row>
    <row r="73" spans="1:11" ht="63" x14ac:dyDescent="0.25">
      <c r="A73" s="113" t="s">
        <v>160</v>
      </c>
      <c r="B73" s="65" t="s">
        <v>14</v>
      </c>
      <c r="C73" s="65" t="s">
        <v>134</v>
      </c>
      <c r="D73" s="65" t="s">
        <v>43</v>
      </c>
      <c r="E73" s="65" t="s">
        <v>20</v>
      </c>
      <c r="F73" s="65"/>
      <c r="G73" s="65"/>
      <c r="H73" s="5"/>
      <c r="I73" s="25">
        <f>I74</f>
        <v>600</v>
      </c>
      <c r="J73" s="25">
        <f t="shared" si="17"/>
        <v>0</v>
      </c>
      <c r="K73" s="25">
        <f t="shared" si="17"/>
        <v>0</v>
      </c>
    </row>
    <row r="74" spans="1:11" ht="94.5" x14ac:dyDescent="0.25">
      <c r="A74" s="113" t="s">
        <v>228</v>
      </c>
      <c r="B74" s="65" t="s">
        <v>14</v>
      </c>
      <c r="C74" s="65" t="s">
        <v>134</v>
      </c>
      <c r="D74" s="65" t="s">
        <v>43</v>
      </c>
      <c r="E74" s="65" t="s">
        <v>20</v>
      </c>
      <c r="F74" s="65" t="s">
        <v>32</v>
      </c>
      <c r="G74" s="65" t="s">
        <v>229</v>
      </c>
      <c r="H74" s="5"/>
      <c r="I74" s="25">
        <f>I75</f>
        <v>600</v>
      </c>
      <c r="J74" s="25">
        <f t="shared" si="17"/>
        <v>0</v>
      </c>
      <c r="K74" s="25">
        <f t="shared" si="17"/>
        <v>0</v>
      </c>
    </row>
    <row r="75" spans="1:11" ht="31.5" x14ac:dyDescent="0.25">
      <c r="A75" s="70" t="s">
        <v>92</v>
      </c>
      <c r="B75" s="65" t="s">
        <v>14</v>
      </c>
      <c r="C75" s="65" t="s">
        <v>134</v>
      </c>
      <c r="D75" s="65" t="s">
        <v>43</v>
      </c>
      <c r="E75" s="65" t="s">
        <v>20</v>
      </c>
      <c r="F75" s="65" t="s">
        <v>32</v>
      </c>
      <c r="G75" s="65" t="s">
        <v>229</v>
      </c>
      <c r="H75" s="5" t="s">
        <v>94</v>
      </c>
      <c r="I75" s="25">
        <f>I76</f>
        <v>600</v>
      </c>
      <c r="J75" s="25">
        <f t="shared" si="17"/>
        <v>0</v>
      </c>
      <c r="K75" s="25">
        <f t="shared" si="17"/>
        <v>0</v>
      </c>
    </row>
    <row r="76" spans="1:11" ht="31.5" x14ac:dyDescent="0.25">
      <c r="A76" s="70" t="s">
        <v>93</v>
      </c>
      <c r="B76" s="65" t="s">
        <v>14</v>
      </c>
      <c r="C76" s="65" t="s">
        <v>134</v>
      </c>
      <c r="D76" s="65" t="s">
        <v>43</v>
      </c>
      <c r="E76" s="65" t="s">
        <v>20</v>
      </c>
      <c r="F76" s="65" t="s">
        <v>32</v>
      </c>
      <c r="G76" s="65" t="s">
        <v>229</v>
      </c>
      <c r="H76" s="5" t="s">
        <v>95</v>
      </c>
      <c r="I76" s="25">
        <f>'Прил 2'!J77</f>
        <v>600</v>
      </c>
      <c r="J76" s="25">
        <f>'Прил 2'!K77</f>
        <v>0</v>
      </c>
      <c r="K76" s="25">
        <f>'Прил 2'!L77</f>
        <v>0</v>
      </c>
    </row>
    <row r="77" spans="1:11" x14ac:dyDescent="0.25">
      <c r="A77" s="73" t="s">
        <v>17</v>
      </c>
      <c r="B77" s="74" t="s">
        <v>16</v>
      </c>
      <c r="C77" s="74"/>
      <c r="D77" s="74"/>
      <c r="E77" s="74"/>
      <c r="F77" s="74"/>
      <c r="G77" s="24"/>
      <c r="H77" s="24"/>
      <c r="I77" s="77">
        <f>I78+I84</f>
        <v>251.57692</v>
      </c>
      <c r="J77" s="77">
        <f>J78+J84</f>
        <v>95.146140000000003</v>
      </c>
      <c r="K77" s="77">
        <f>K78+K84</f>
        <v>103.91537</v>
      </c>
    </row>
    <row r="78" spans="1:11" x14ac:dyDescent="0.25">
      <c r="A78" s="73" t="s">
        <v>50</v>
      </c>
      <c r="B78" s="74" t="s">
        <v>16</v>
      </c>
      <c r="C78" s="74" t="s">
        <v>24</v>
      </c>
      <c r="D78" s="74"/>
      <c r="E78" s="74"/>
      <c r="F78" s="74"/>
      <c r="G78" s="76"/>
      <c r="H78" s="76"/>
      <c r="I78" s="77">
        <f>I79</f>
        <v>70</v>
      </c>
      <c r="J78" s="77">
        <f t="shared" ref="J78:K78" si="18">J79</f>
        <v>30</v>
      </c>
      <c r="K78" s="77">
        <f t="shared" si="18"/>
        <v>30</v>
      </c>
    </row>
    <row r="79" spans="1:11" ht="47.25" x14ac:dyDescent="0.25">
      <c r="A79" s="78" t="s">
        <v>159</v>
      </c>
      <c r="B79" s="5" t="s">
        <v>16</v>
      </c>
      <c r="C79" s="5" t="s">
        <v>24</v>
      </c>
      <c r="D79" s="5" t="s">
        <v>43</v>
      </c>
      <c r="E79" s="74"/>
      <c r="F79" s="74"/>
      <c r="G79" s="76"/>
      <c r="H79" s="76"/>
      <c r="I79" s="25">
        <f>I80</f>
        <v>70</v>
      </c>
      <c r="J79" s="25">
        <f t="shared" ref="J79:K82" si="19">J80</f>
        <v>30</v>
      </c>
      <c r="K79" s="25">
        <f t="shared" si="19"/>
        <v>30</v>
      </c>
    </row>
    <row r="80" spans="1:11" ht="51" customHeight="1" x14ac:dyDescent="0.25">
      <c r="A80" s="78" t="s">
        <v>160</v>
      </c>
      <c r="B80" s="5" t="s">
        <v>16</v>
      </c>
      <c r="C80" s="5" t="s">
        <v>24</v>
      </c>
      <c r="D80" s="5" t="s">
        <v>43</v>
      </c>
      <c r="E80" s="5" t="s">
        <v>20</v>
      </c>
      <c r="F80" s="5"/>
      <c r="G80" s="24"/>
      <c r="H80" s="24"/>
      <c r="I80" s="25">
        <f>I81</f>
        <v>70</v>
      </c>
      <c r="J80" s="25">
        <f t="shared" si="19"/>
        <v>30</v>
      </c>
      <c r="K80" s="25">
        <f t="shared" si="19"/>
        <v>30</v>
      </c>
    </row>
    <row r="81" spans="1:12" ht="63" x14ac:dyDescent="0.25">
      <c r="A81" s="106" t="s">
        <v>215</v>
      </c>
      <c r="B81" s="5" t="s">
        <v>16</v>
      </c>
      <c r="C81" s="5" t="s">
        <v>24</v>
      </c>
      <c r="D81" s="5">
        <v>89</v>
      </c>
      <c r="E81" s="5">
        <v>1</v>
      </c>
      <c r="F81" s="5" t="s">
        <v>32</v>
      </c>
      <c r="G81" s="5" t="s">
        <v>191</v>
      </c>
      <c r="H81" s="64"/>
      <c r="I81" s="25">
        <f>I82</f>
        <v>70</v>
      </c>
      <c r="J81" s="25">
        <f t="shared" si="19"/>
        <v>30</v>
      </c>
      <c r="K81" s="25">
        <f t="shared" si="19"/>
        <v>30</v>
      </c>
    </row>
    <row r="82" spans="1:12" ht="31.5" x14ac:dyDescent="0.25">
      <c r="A82" s="70" t="s">
        <v>92</v>
      </c>
      <c r="B82" s="5" t="s">
        <v>16</v>
      </c>
      <c r="C82" s="5" t="s">
        <v>24</v>
      </c>
      <c r="D82" s="5">
        <v>89</v>
      </c>
      <c r="E82" s="5">
        <v>1</v>
      </c>
      <c r="F82" s="5" t="s">
        <v>32</v>
      </c>
      <c r="G82" s="5" t="s">
        <v>191</v>
      </c>
      <c r="H82" s="64" t="s">
        <v>94</v>
      </c>
      <c r="I82" s="25">
        <f>I83</f>
        <v>70</v>
      </c>
      <c r="J82" s="25">
        <f t="shared" si="19"/>
        <v>30</v>
      </c>
      <c r="K82" s="25">
        <f t="shared" si="19"/>
        <v>30</v>
      </c>
    </row>
    <row r="83" spans="1:12" ht="31.5" x14ac:dyDescent="0.25">
      <c r="A83" s="70" t="s">
        <v>93</v>
      </c>
      <c r="B83" s="5" t="s">
        <v>16</v>
      </c>
      <c r="C83" s="5" t="s">
        <v>24</v>
      </c>
      <c r="D83" s="5">
        <v>89</v>
      </c>
      <c r="E83" s="5">
        <v>1</v>
      </c>
      <c r="F83" s="5" t="s">
        <v>32</v>
      </c>
      <c r="G83" s="5" t="s">
        <v>191</v>
      </c>
      <c r="H83" s="64" t="s">
        <v>95</v>
      </c>
      <c r="I83" s="25">
        <f>'Прил 2'!J84</f>
        <v>70</v>
      </c>
      <c r="J83" s="25">
        <f>'Прил 2'!K84</f>
        <v>30</v>
      </c>
      <c r="K83" s="25">
        <f>'Прил 2'!L84</f>
        <v>30</v>
      </c>
    </row>
    <row r="84" spans="1:12" x14ac:dyDescent="0.25">
      <c r="A84" s="73" t="s">
        <v>51</v>
      </c>
      <c r="B84" s="74" t="s">
        <v>16</v>
      </c>
      <c r="C84" s="74" t="s">
        <v>25</v>
      </c>
      <c r="D84" s="74"/>
      <c r="E84" s="74"/>
      <c r="F84" s="75"/>
      <c r="G84" s="76"/>
      <c r="H84" s="76"/>
      <c r="I84" s="77">
        <f>I85</f>
        <v>181.57692</v>
      </c>
      <c r="J84" s="77">
        <f t="shared" ref="J84:K84" si="20">J85</f>
        <v>65.146140000000003</v>
      </c>
      <c r="K84" s="77">
        <f t="shared" si="20"/>
        <v>73.915369999999996</v>
      </c>
    </row>
    <row r="85" spans="1:12" ht="47.25" x14ac:dyDescent="0.25">
      <c r="A85" s="78" t="s">
        <v>159</v>
      </c>
      <c r="B85" s="5" t="s">
        <v>16</v>
      </c>
      <c r="C85" s="5" t="s">
        <v>25</v>
      </c>
      <c r="D85" s="5" t="s">
        <v>43</v>
      </c>
      <c r="E85" s="5"/>
      <c r="F85" s="79"/>
      <c r="G85" s="24"/>
      <c r="H85" s="24"/>
      <c r="I85" s="25">
        <f>I86</f>
        <v>181.57692</v>
      </c>
      <c r="J85" s="25">
        <f t="shared" ref="J85:K85" si="21">J86</f>
        <v>65.146140000000003</v>
      </c>
      <c r="K85" s="25">
        <f t="shared" si="21"/>
        <v>73.915369999999996</v>
      </c>
    </row>
    <row r="86" spans="1:12" ht="52.5" customHeight="1" x14ac:dyDescent="0.25">
      <c r="A86" s="78" t="s">
        <v>160</v>
      </c>
      <c r="B86" s="5" t="s">
        <v>16</v>
      </c>
      <c r="C86" s="5" t="s">
        <v>25</v>
      </c>
      <c r="D86" s="5" t="s">
        <v>43</v>
      </c>
      <c r="E86" s="72">
        <v>1</v>
      </c>
      <c r="F86" s="79"/>
      <c r="G86" s="24"/>
      <c r="H86" s="24"/>
      <c r="I86" s="25">
        <f>I87+I90</f>
        <v>181.57692</v>
      </c>
      <c r="J86" s="25">
        <f t="shared" ref="J86:K86" si="22">J87+J90</f>
        <v>65.146140000000003</v>
      </c>
      <c r="K86" s="25">
        <f t="shared" si="22"/>
        <v>73.915369999999996</v>
      </c>
    </row>
    <row r="87" spans="1:12" x14ac:dyDescent="0.25">
      <c r="A87" s="70" t="s">
        <v>52</v>
      </c>
      <c r="B87" s="5" t="s">
        <v>16</v>
      </c>
      <c r="C87" s="5" t="s">
        <v>25</v>
      </c>
      <c r="D87" s="5" t="s">
        <v>43</v>
      </c>
      <c r="E87" s="72">
        <v>1</v>
      </c>
      <c r="F87" s="65" t="s">
        <v>32</v>
      </c>
      <c r="G87" s="72">
        <v>43010</v>
      </c>
      <c r="H87" s="24"/>
      <c r="I87" s="25">
        <f>I88</f>
        <v>100</v>
      </c>
      <c r="J87" s="25">
        <f t="shared" ref="J87:K88" si="23">J88</f>
        <v>41.5</v>
      </c>
      <c r="K87" s="25">
        <f t="shared" si="23"/>
        <v>50</v>
      </c>
    </row>
    <row r="88" spans="1:12" ht="31.5" x14ac:dyDescent="0.25">
      <c r="A88" s="70" t="s">
        <v>92</v>
      </c>
      <c r="B88" s="5" t="s">
        <v>16</v>
      </c>
      <c r="C88" s="5" t="s">
        <v>25</v>
      </c>
      <c r="D88" s="5" t="s">
        <v>43</v>
      </c>
      <c r="E88" s="72">
        <v>1</v>
      </c>
      <c r="F88" s="65" t="s">
        <v>32</v>
      </c>
      <c r="G88" s="72">
        <v>43010</v>
      </c>
      <c r="H88" s="72">
        <v>200</v>
      </c>
      <c r="I88" s="25">
        <f>I89</f>
        <v>100</v>
      </c>
      <c r="J88" s="25">
        <f t="shared" si="23"/>
        <v>41.5</v>
      </c>
      <c r="K88" s="25">
        <f t="shared" si="23"/>
        <v>50</v>
      </c>
    </row>
    <row r="89" spans="1:12" ht="31.5" x14ac:dyDescent="0.25">
      <c r="A89" s="70" t="s">
        <v>93</v>
      </c>
      <c r="B89" s="5" t="s">
        <v>16</v>
      </c>
      <c r="C89" s="5" t="s">
        <v>25</v>
      </c>
      <c r="D89" s="5" t="s">
        <v>43</v>
      </c>
      <c r="E89" s="72">
        <v>1</v>
      </c>
      <c r="F89" s="65" t="s">
        <v>32</v>
      </c>
      <c r="G89" s="72">
        <v>43010</v>
      </c>
      <c r="H89" s="72">
        <v>240</v>
      </c>
      <c r="I89" s="25">
        <f>'Прил 2'!J90</f>
        <v>100</v>
      </c>
      <c r="J89" s="25">
        <f>'Прил 2'!K90</f>
        <v>41.5</v>
      </c>
      <c r="K89" s="25">
        <f>'Прил 2'!L90</f>
        <v>50</v>
      </c>
    </row>
    <row r="90" spans="1:12" x14ac:dyDescent="0.25">
      <c r="A90" s="70" t="s">
        <v>132</v>
      </c>
      <c r="B90" s="5" t="s">
        <v>16</v>
      </c>
      <c r="C90" s="5" t="s">
        <v>25</v>
      </c>
      <c r="D90" s="5" t="s">
        <v>43</v>
      </c>
      <c r="E90" s="72">
        <v>1</v>
      </c>
      <c r="F90" s="65" t="s">
        <v>32</v>
      </c>
      <c r="G90" s="72">
        <v>43040</v>
      </c>
      <c r="H90" s="24"/>
      <c r="I90" s="25">
        <f>I91</f>
        <v>81.576920000000001</v>
      </c>
      <c r="J90" s="25">
        <f t="shared" ref="J90:K91" si="24">J91</f>
        <v>23.646139999999999</v>
      </c>
      <c r="K90" s="25">
        <f t="shared" si="24"/>
        <v>23.915369999999999</v>
      </c>
    </row>
    <row r="91" spans="1:12" ht="31.5" x14ac:dyDescent="0.25">
      <c r="A91" s="70" t="s">
        <v>92</v>
      </c>
      <c r="B91" s="5" t="s">
        <v>16</v>
      </c>
      <c r="C91" s="5" t="s">
        <v>25</v>
      </c>
      <c r="D91" s="5" t="s">
        <v>43</v>
      </c>
      <c r="E91" s="72">
        <v>1</v>
      </c>
      <c r="F91" s="65" t="s">
        <v>32</v>
      </c>
      <c r="G91" s="72">
        <v>43040</v>
      </c>
      <c r="H91" s="72">
        <v>200</v>
      </c>
      <c r="I91" s="25">
        <f>I92</f>
        <v>81.576920000000001</v>
      </c>
      <c r="J91" s="25">
        <f t="shared" si="24"/>
        <v>23.646139999999999</v>
      </c>
      <c r="K91" s="25">
        <f t="shared" si="24"/>
        <v>23.915369999999999</v>
      </c>
    </row>
    <row r="92" spans="1:12" ht="31.5" x14ac:dyDescent="0.25">
      <c r="A92" s="70" t="s">
        <v>93</v>
      </c>
      <c r="B92" s="5" t="s">
        <v>16</v>
      </c>
      <c r="C92" s="5" t="s">
        <v>25</v>
      </c>
      <c r="D92" s="5" t="s">
        <v>43</v>
      </c>
      <c r="E92" s="72">
        <v>1</v>
      </c>
      <c r="F92" s="65" t="s">
        <v>32</v>
      </c>
      <c r="G92" s="72">
        <v>43040</v>
      </c>
      <c r="H92" s="72">
        <v>240</v>
      </c>
      <c r="I92" s="25">
        <f>'Прил 2'!J93</f>
        <v>81.576920000000001</v>
      </c>
      <c r="J92" s="25">
        <f>'Прил 2'!K93</f>
        <v>23.646139999999999</v>
      </c>
      <c r="K92" s="25">
        <f>'Прил 2'!L93</f>
        <v>23.915369999999999</v>
      </c>
    </row>
    <row r="93" spans="1:12" x14ac:dyDescent="0.25">
      <c r="A93" s="73" t="s">
        <v>53</v>
      </c>
      <c r="B93" s="74" t="s">
        <v>27</v>
      </c>
      <c r="C93" s="74"/>
      <c r="D93" s="80"/>
      <c r="E93" s="74"/>
      <c r="F93" s="74"/>
      <c r="G93" s="74"/>
      <c r="H93" s="81"/>
      <c r="I93" s="77">
        <f t="shared" ref="I93:K98" si="25">I94</f>
        <v>86</v>
      </c>
      <c r="J93" s="77">
        <f t="shared" si="25"/>
        <v>55.7</v>
      </c>
      <c r="K93" s="77">
        <f t="shared" si="25"/>
        <v>24.299999999999997</v>
      </c>
    </row>
    <row r="94" spans="1:12" x14ac:dyDescent="0.25">
      <c r="A94" s="82" t="s">
        <v>23</v>
      </c>
      <c r="B94" s="74" t="s">
        <v>27</v>
      </c>
      <c r="C94" s="74" t="s">
        <v>13</v>
      </c>
      <c r="D94" s="81"/>
      <c r="E94" s="74"/>
      <c r="F94" s="74"/>
      <c r="G94" s="74"/>
      <c r="H94" s="81"/>
      <c r="I94" s="77">
        <f>I95</f>
        <v>86</v>
      </c>
      <c r="J94" s="77">
        <f t="shared" si="25"/>
        <v>55.7</v>
      </c>
      <c r="K94" s="77">
        <f t="shared" si="25"/>
        <v>24.299999999999997</v>
      </c>
    </row>
    <row r="95" spans="1:12" ht="47.25" x14ac:dyDescent="0.25">
      <c r="A95" s="78" t="s">
        <v>159</v>
      </c>
      <c r="B95" s="5" t="s">
        <v>27</v>
      </c>
      <c r="C95" s="5" t="s">
        <v>13</v>
      </c>
      <c r="D95" s="5">
        <v>89</v>
      </c>
      <c r="E95" s="5"/>
      <c r="F95" s="5"/>
      <c r="G95" s="5"/>
      <c r="H95" s="64"/>
      <c r="I95" s="25">
        <f>I96</f>
        <v>86</v>
      </c>
      <c r="J95" s="25">
        <f t="shared" si="25"/>
        <v>55.7</v>
      </c>
      <c r="K95" s="25">
        <f t="shared" si="25"/>
        <v>24.299999999999997</v>
      </c>
      <c r="L95" s="19"/>
    </row>
    <row r="96" spans="1:12" ht="51.75" customHeight="1" x14ac:dyDescent="0.25">
      <c r="A96" s="78" t="s">
        <v>160</v>
      </c>
      <c r="B96" s="5" t="s">
        <v>27</v>
      </c>
      <c r="C96" s="5" t="s">
        <v>13</v>
      </c>
      <c r="D96" s="5">
        <v>89</v>
      </c>
      <c r="E96" s="5">
        <v>1</v>
      </c>
      <c r="F96" s="5"/>
      <c r="G96" s="5"/>
      <c r="H96" s="64"/>
      <c r="I96" s="25">
        <f>I97</f>
        <v>86</v>
      </c>
      <c r="J96" s="25">
        <f t="shared" si="25"/>
        <v>55.7</v>
      </c>
      <c r="K96" s="25">
        <f t="shared" si="25"/>
        <v>24.299999999999997</v>
      </c>
      <c r="L96" s="19"/>
    </row>
    <row r="97" spans="1:11" x14ac:dyDescent="0.25">
      <c r="A97" s="78" t="s">
        <v>87</v>
      </c>
      <c r="B97" s="83" t="s">
        <v>27</v>
      </c>
      <c r="C97" s="83" t="s">
        <v>13</v>
      </c>
      <c r="D97" s="84">
        <v>89</v>
      </c>
      <c r="E97" s="65">
        <v>1</v>
      </c>
      <c r="F97" s="65" t="s">
        <v>32</v>
      </c>
      <c r="G97" s="65" t="s">
        <v>55</v>
      </c>
      <c r="H97" s="84"/>
      <c r="I97" s="25">
        <f t="shared" si="25"/>
        <v>86</v>
      </c>
      <c r="J97" s="25">
        <f t="shared" si="25"/>
        <v>55.7</v>
      </c>
      <c r="K97" s="25">
        <f t="shared" si="25"/>
        <v>24.299999999999997</v>
      </c>
    </row>
    <row r="98" spans="1:11" x14ac:dyDescent="0.25">
      <c r="A98" s="78" t="s">
        <v>88</v>
      </c>
      <c r="B98" s="83" t="s">
        <v>27</v>
      </c>
      <c r="C98" s="83" t="s">
        <v>13</v>
      </c>
      <c r="D98" s="84">
        <v>89</v>
      </c>
      <c r="E98" s="65">
        <v>1</v>
      </c>
      <c r="F98" s="65" t="s">
        <v>32</v>
      </c>
      <c r="G98" s="65" t="s">
        <v>55</v>
      </c>
      <c r="H98" s="84" t="s">
        <v>90</v>
      </c>
      <c r="I98" s="25">
        <f t="shared" si="25"/>
        <v>86</v>
      </c>
      <c r="J98" s="25">
        <f t="shared" si="25"/>
        <v>55.7</v>
      </c>
      <c r="K98" s="25">
        <f t="shared" si="25"/>
        <v>24.299999999999997</v>
      </c>
    </row>
    <row r="99" spans="1:11" x14ac:dyDescent="0.25">
      <c r="A99" s="78" t="s">
        <v>89</v>
      </c>
      <c r="B99" s="83" t="s">
        <v>27</v>
      </c>
      <c r="C99" s="83" t="s">
        <v>13</v>
      </c>
      <c r="D99" s="84">
        <v>89</v>
      </c>
      <c r="E99" s="65">
        <v>1</v>
      </c>
      <c r="F99" s="65" t="s">
        <v>32</v>
      </c>
      <c r="G99" s="65" t="s">
        <v>55</v>
      </c>
      <c r="H99" s="84" t="s">
        <v>91</v>
      </c>
      <c r="I99" s="25">
        <f>'Прил 2'!J100</f>
        <v>86</v>
      </c>
      <c r="J99" s="25">
        <f>'Прил 2'!K100</f>
        <v>55.7</v>
      </c>
      <c r="K99" s="25">
        <f>'Прил 2'!L100</f>
        <v>24.299999999999997</v>
      </c>
    </row>
    <row r="100" spans="1:11" x14ac:dyDescent="0.25">
      <c r="A100" s="85" t="s">
        <v>15</v>
      </c>
      <c r="B100" s="86" t="s">
        <v>28</v>
      </c>
      <c r="C100" s="86"/>
      <c r="D100" s="87"/>
      <c r="E100" s="88"/>
      <c r="F100" s="88"/>
      <c r="G100" s="88"/>
      <c r="H100" s="87"/>
      <c r="I100" s="77">
        <f t="shared" ref="I100:K105" si="26">I101</f>
        <v>1.5</v>
      </c>
      <c r="J100" s="77">
        <f t="shared" si="26"/>
        <v>1.5</v>
      </c>
      <c r="K100" s="77">
        <f t="shared" si="26"/>
        <v>1.5</v>
      </c>
    </row>
    <row r="101" spans="1:11" ht="31.5" x14ac:dyDescent="0.25">
      <c r="A101" s="85" t="s">
        <v>56</v>
      </c>
      <c r="B101" s="88">
        <v>13</v>
      </c>
      <c r="C101" s="88" t="s">
        <v>13</v>
      </c>
      <c r="D101" s="89"/>
      <c r="E101" s="88"/>
      <c r="F101" s="88"/>
      <c r="G101" s="88"/>
      <c r="H101" s="87"/>
      <c r="I101" s="77">
        <f t="shared" si="26"/>
        <v>1.5</v>
      </c>
      <c r="J101" s="77">
        <f t="shared" si="26"/>
        <v>1.5</v>
      </c>
      <c r="K101" s="77">
        <f t="shared" si="26"/>
        <v>1.5</v>
      </c>
    </row>
    <row r="102" spans="1:11" ht="47.25" x14ac:dyDescent="0.25">
      <c r="A102" s="78" t="s">
        <v>159</v>
      </c>
      <c r="B102" s="65" t="s">
        <v>28</v>
      </c>
      <c r="C102" s="65" t="s">
        <v>13</v>
      </c>
      <c r="D102" s="5">
        <v>89</v>
      </c>
      <c r="E102" s="5">
        <v>0</v>
      </c>
      <c r="F102" s="65"/>
      <c r="G102" s="65"/>
      <c r="H102" s="84"/>
      <c r="I102" s="25">
        <f t="shared" si="26"/>
        <v>1.5</v>
      </c>
      <c r="J102" s="25">
        <f t="shared" si="26"/>
        <v>1.5</v>
      </c>
      <c r="K102" s="25">
        <f t="shared" si="26"/>
        <v>1.5</v>
      </c>
    </row>
    <row r="103" spans="1:11" ht="52.5" customHeight="1" x14ac:dyDescent="0.25">
      <c r="A103" s="78" t="s">
        <v>160</v>
      </c>
      <c r="B103" s="65" t="s">
        <v>28</v>
      </c>
      <c r="C103" s="65" t="s">
        <v>13</v>
      </c>
      <c r="D103" s="5">
        <v>89</v>
      </c>
      <c r="E103" s="5">
        <v>1</v>
      </c>
      <c r="F103" s="65"/>
      <c r="G103" s="65"/>
      <c r="H103" s="84"/>
      <c r="I103" s="25">
        <f t="shared" si="26"/>
        <v>1.5</v>
      </c>
      <c r="J103" s="25">
        <f t="shared" si="26"/>
        <v>1.5</v>
      </c>
      <c r="K103" s="25">
        <f t="shared" si="26"/>
        <v>1.5</v>
      </c>
    </row>
    <row r="104" spans="1:11" x14ac:dyDescent="0.25">
      <c r="A104" s="70" t="s">
        <v>57</v>
      </c>
      <c r="B104" s="65">
        <v>13</v>
      </c>
      <c r="C104" s="65" t="s">
        <v>13</v>
      </c>
      <c r="D104" s="90">
        <v>89</v>
      </c>
      <c r="E104" s="65">
        <v>1</v>
      </c>
      <c r="F104" s="65" t="s">
        <v>32</v>
      </c>
      <c r="G104" s="65">
        <v>41240</v>
      </c>
      <c r="H104" s="84"/>
      <c r="I104" s="25">
        <f t="shared" si="26"/>
        <v>1.5</v>
      </c>
      <c r="J104" s="25">
        <f t="shared" si="26"/>
        <v>1.5</v>
      </c>
      <c r="K104" s="25">
        <f t="shared" si="26"/>
        <v>1.5</v>
      </c>
    </row>
    <row r="105" spans="1:11" x14ac:dyDescent="0.25">
      <c r="A105" s="70" t="s">
        <v>85</v>
      </c>
      <c r="B105" s="65">
        <v>13</v>
      </c>
      <c r="C105" s="65" t="s">
        <v>13</v>
      </c>
      <c r="D105" s="90">
        <v>89</v>
      </c>
      <c r="E105" s="65">
        <v>1</v>
      </c>
      <c r="F105" s="65" t="s">
        <v>32</v>
      </c>
      <c r="G105" s="65" t="s">
        <v>62</v>
      </c>
      <c r="H105" s="84" t="s">
        <v>86</v>
      </c>
      <c r="I105" s="25">
        <f t="shared" si="26"/>
        <v>1.5</v>
      </c>
      <c r="J105" s="25">
        <f t="shared" si="26"/>
        <v>1.5</v>
      </c>
      <c r="K105" s="25">
        <f t="shared" si="26"/>
        <v>1.5</v>
      </c>
    </row>
    <row r="106" spans="1:11" x14ac:dyDescent="0.25">
      <c r="A106" s="69" t="s">
        <v>58</v>
      </c>
      <c r="B106" s="65">
        <v>13</v>
      </c>
      <c r="C106" s="65" t="s">
        <v>13</v>
      </c>
      <c r="D106" s="90">
        <v>89</v>
      </c>
      <c r="E106" s="65">
        <v>1</v>
      </c>
      <c r="F106" s="65" t="s">
        <v>32</v>
      </c>
      <c r="G106" s="65" t="s">
        <v>62</v>
      </c>
      <c r="H106" s="84">
        <v>730</v>
      </c>
      <c r="I106" s="25">
        <f>'Прил 2'!J107</f>
        <v>1.5</v>
      </c>
      <c r="J106" s="25">
        <f>'Прил 2'!K107</f>
        <v>1.5</v>
      </c>
      <c r="K106" s="25">
        <f>'Прил 2'!L107</f>
        <v>1.5</v>
      </c>
    </row>
    <row r="107" spans="1:11" x14ac:dyDescent="0.25">
      <c r="A107" s="69" t="s">
        <v>197</v>
      </c>
      <c r="B107" s="65" t="s">
        <v>162</v>
      </c>
      <c r="C107" s="65"/>
      <c r="D107" s="90"/>
      <c r="E107" s="65"/>
      <c r="F107" s="65"/>
      <c r="G107" s="65"/>
      <c r="H107" s="84"/>
      <c r="I107" s="25"/>
      <c r="J107" s="25">
        <f t="shared" ref="J107:K112" si="27">J108</f>
        <v>30.3</v>
      </c>
      <c r="K107" s="25">
        <f t="shared" si="27"/>
        <v>61.7</v>
      </c>
    </row>
    <row r="108" spans="1:11" x14ac:dyDescent="0.25">
      <c r="A108" s="69" t="s">
        <v>197</v>
      </c>
      <c r="B108" s="65" t="s">
        <v>162</v>
      </c>
      <c r="C108" s="65">
        <v>99</v>
      </c>
      <c r="D108" s="90"/>
      <c r="E108" s="65"/>
      <c r="F108" s="65"/>
      <c r="G108" s="65"/>
      <c r="H108" s="84"/>
      <c r="I108" s="25"/>
      <c r="J108" s="25">
        <f t="shared" si="27"/>
        <v>30.3</v>
      </c>
      <c r="K108" s="25">
        <f t="shared" si="27"/>
        <v>61.7</v>
      </c>
    </row>
    <row r="109" spans="1:11" ht="47.25" x14ac:dyDescent="0.25">
      <c r="A109" s="78" t="s">
        <v>159</v>
      </c>
      <c r="B109" s="65" t="s">
        <v>162</v>
      </c>
      <c r="C109" s="65">
        <v>99</v>
      </c>
      <c r="D109" s="65" t="s">
        <v>43</v>
      </c>
      <c r="E109" s="65" t="s">
        <v>167</v>
      </c>
      <c r="F109" s="65"/>
      <c r="G109" s="65"/>
      <c r="H109" s="84"/>
      <c r="I109" s="25"/>
      <c r="J109" s="25">
        <f t="shared" si="27"/>
        <v>30.3</v>
      </c>
      <c r="K109" s="25">
        <f t="shared" si="27"/>
        <v>61.7</v>
      </c>
    </row>
    <row r="110" spans="1:11" ht="53.25" customHeight="1" x14ac:dyDescent="0.25">
      <c r="A110" s="78" t="s">
        <v>160</v>
      </c>
      <c r="B110" s="65" t="s">
        <v>162</v>
      </c>
      <c r="C110" s="65">
        <v>99</v>
      </c>
      <c r="D110" s="65" t="s">
        <v>43</v>
      </c>
      <c r="E110" s="65" t="s">
        <v>20</v>
      </c>
      <c r="F110" s="65"/>
      <c r="G110" s="65"/>
      <c r="H110" s="84"/>
      <c r="I110" s="25"/>
      <c r="J110" s="25">
        <f t="shared" si="27"/>
        <v>30.3</v>
      </c>
      <c r="K110" s="25">
        <f t="shared" si="27"/>
        <v>61.7</v>
      </c>
    </row>
    <row r="111" spans="1:11" x14ac:dyDescent="0.25">
      <c r="A111" s="69" t="s">
        <v>197</v>
      </c>
      <c r="B111" s="65" t="s">
        <v>162</v>
      </c>
      <c r="C111" s="65">
        <v>99</v>
      </c>
      <c r="D111" s="65" t="s">
        <v>43</v>
      </c>
      <c r="E111" s="65" t="s">
        <v>20</v>
      </c>
      <c r="F111" s="65" t="s">
        <v>32</v>
      </c>
      <c r="G111" s="65" t="s">
        <v>163</v>
      </c>
      <c r="H111" s="65"/>
      <c r="I111" s="25"/>
      <c r="J111" s="25">
        <f t="shared" si="27"/>
        <v>30.3</v>
      </c>
      <c r="K111" s="25">
        <f t="shared" si="27"/>
        <v>61.7</v>
      </c>
    </row>
    <row r="112" spans="1:11" x14ac:dyDescent="0.25">
      <c r="A112" s="69" t="s">
        <v>100</v>
      </c>
      <c r="B112" s="65" t="s">
        <v>162</v>
      </c>
      <c r="C112" s="65">
        <v>99</v>
      </c>
      <c r="D112" s="65" t="s">
        <v>43</v>
      </c>
      <c r="E112" s="65" t="s">
        <v>20</v>
      </c>
      <c r="F112" s="65" t="s">
        <v>32</v>
      </c>
      <c r="G112" s="65" t="s">
        <v>163</v>
      </c>
      <c r="H112" s="65" t="s">
        <v>101</v>
      </c>
      <c r="I112" s="24"/>
      <c r="J112" s="118">
        <f t="shared" si="27"/>
        <v>30.3</v>
      </c>
      <c r="K112" s="24">
        <f t="shared" si="27"/>
        <v>61.7</v>
      </c>
    </row>
    <row r="113" spans="1:11" x14ac:dyDescent="0.25">
      <c r="A113" s="69" t="s">
        <v>42</v>
      </c>
      <c r="B113" s="65" t="s">
        <v>162</v>
      </c>
      <c r="C113" s="65" t="s">
        <v>162</v>
      </c>
      <c r="D113" s="65" t="s">
        <v>43</v>
      </c>
      <c r="E113" s="65" t="s">
        <v>20</v>
      </c>
      <c r="F113" s="65" t="s">
        <v>32</v>
      </c>
      <c r="G113" s="65" t="s">
        <v>163</v>
      </c>
      <c r="H113" s="65" t="s">
        <v>44</v>
      </c>
      <c r="I113" s="24"/>
      <c r="J113" s="118">
        <f>'Прил 2'!K114</f>
        <v>30.3</v>
      </c>
      <c r="K113" s="24">
        <f>'Прил 2'!L114</f>
        <v>61.7</v>
      </c>
    </row>
  </sheetData>
  <autoFilter ref="A6:K113"/>
  <mergeCells count="8">
    <mergeCell ref="I1:K1"/>
    <mergeCell ref="A2:K2"/>
    <mergeCell ref="A4:A5"/>
    <mergeCell ref="B4:B5"/>
    <mergeCell ref="C4:C5"/>
    <mergeCell ref="D4:G5"/>
    <mergeCell ref="H4:H5"/>
    <mergeCell ref="I4:K4"/>
  </mergeCells>
  <conditionalFormatting sqref="B39 B43">
    <cfRule type="expression" dxfId="38" priority="47" stopIfTrue="1">
      <formula>$F39=""</formula>
    </cfRule>
    <cfRule type="expression" dxfId="37" priority="48" stopIfTrue="1">
      <formula>#REF!&lt;&gt;""</formula>
    </cfRule>
    <cfRule type="expression" dxfId="36" priority="49" stopIfTrue="1">
      <formula>AND($G39="",$F39&lt;&gt;"")</formula>
    </cfRule>
  </conditionalFormatting>
  <conditionalFormatting sqref="B59">
    <cfRule type="expression" dxfId="35" priority="44" stopIfTrue="1">
      <formula>$F59=""</formula>
    </cfRule>
    <cfRule type="expression" dxfId="34" priority="46" stopIfTrue="1">
      <formula>AND($G59="",$F59&lt;&gt;"")</formula>
    </cfRule>
  </conditionalFormatting>
  <conditionalFormatting sqref="A37">
    <cfRule type="expression" dxfId="33" priority="41" stopIfTrue="1">
      <formula>$F37=""</formula>
    </cfRule>
    <cfRule type="expression" dxfId="32" priority="42" stopIfTrue="1">
      <formula>#REF!&lt;&gt;""</formula>
    </cfRule>
    <cfRule type="expression" dxfId="31" priority="43" stopIfTrue="1">
      <formula>AND($G37="",$F37&lt;&gt;"")</formula>
    </cfRule>
  </conditionalFormatting>
  <conditionalFormatting sqref="A87 A90">
    <cfRule type="expression" dxfId="30" priority="35" stopIfTrue="1">
      <formula>$F87=""</formula>
    </cfRule>
    <cfRule type="expression" dxfId="29" priority="37" stopIfTrue="1">
      <formula>AND($G87="",$F87&lt;&gt;"")</formula>
    </cfRule>
  </conditionalFormatting>
  <conditionalFormatting sqref="A90">
    <cfRule type="expression" dxfId="28" priority="32" stopIfTrue="1">
      <formula>$F90=""</formula>
    </cfRule>
    <cfRule type="expression" dxfId="27" priority="34" stopIfTrue="1">
      <formula>AND($G90="",$F90&lt;&gt;"")</formula>
    </cfRule>
  </conditionalFormatting>
  <conditionalFormatting sqref="A37">
    <cfRule type="expression" dxfId="26" priority="29" stopIfTrue="1">
      <formula>$F37=""</formula>
    </cfRule>
    <cfRule type="expression" dxfId="25" priority="30" stopIfTrue="1">
      <formula>#REF!&lt;&gt;""</formula>
    </cfRule>
    <cfRule type="expression" dxfId="24" priority="31" stopIfTrue="1">
      <formula>AND($G37="",$F37&lt;&gt;"")</formula>
    </cfRule>
  </conditionalFormatting>
  <conditionalFormatting sqref="A34">
    <cfRule type="expression" dxfId="23" priority="26" stopIfTrue="1">
      <formula>$F34=""</formula>
    </cfRule>
    <cfRule type="expression" dxfId="22" priority="27" stopIfTrue="1">
      <formula>#REF!&lt;&gt;""</formula>
    </cfRule>
    <cfRule type="expression" dxfId="21" priority="28" stopIfTrue="1">
      <formula>AND($G34="",$F34&lt;&gt;"")</formula>
    </cfRule>
  </conditionalFormatting>
  <conditionalFormatting sqref="F37 E84:E85 F85:F86">
    <cfRule type="expression" dxfId="20" priority="24" stopIfTrue="1">
      <formula>$C37=""</formula>
    </cfRule>
    <cfRule type="expression" dxfId="19" priority="25" stopIfTrue="1">
      <formula>$D37&lt;&gt;""</formula>
    </cfRule>
  </conditionalFormatting>
  <conditionalFormatting sqref="E37">
    <cfRule type="expression" dxfId="18" priority="22" stopIfTrue="1">
      <formula>$C37=""</formula>
    </cfRule>
    <cfRule type="expression" dxfId="17" priority="23" stopIfTrue="1">
      <formula>$D37&lt;&gt;""</formula>
    </cfRule>
  </conditionalFormatting>
  <conditionalFormatting sqref="F84">
    <cfRule type="expression" dxfId="16" priority="15" stopIfTrue="1">
      <formula>$C84=""</formula>
    </cfRule>
    <cfRule type="expression" dxfId="15" priority="16" stopIfTrue="1">
      <formula>$D84&lt;&gt;""</formula>
    </cfRule>
  </conditionalFormatting>
  <conditionalFormatting sqref="F84">
    <cfRule type="expression" dxfId="14" priority="11" stopIfTrue="1">
      <formula>$C84=""</formula>
    </cfRule>
    <cfRule type="expression" dxfId="13" priority="12" stopIfTrue="1">
      <formula>$D84&lt;&gt;""</formula>
    </cfRule>
  </conditionalFormatting>
  <conditionalFormatting sqref="F37">
    <cfRule type="expression" dxfId="12" priority="9" stopIfTrue="1">
      <formula>$C37=""</formula>
    </cfRule>
    <cfRule type="expression" dxfId="11" priority="10" stopIfTrue="1">
      <formula>$D37&lt;&gt;""</formula>
    </cfRule>
  </conditionalFormatting>
  <conditionalFormatting sqref="E37">
    <cfRule type="expression" dxfId="10" priority="7" stopIfTrue="1">
      <formula>$C37=""</formula>
    </cfRule>
    <cfRule type="expression" dxfId="9" priority="8" stopIfTrue="1">
      <formula>$D37&lt;&gt;""</formula>
    </cfRule>
  </conditionalFormatting>
  <conditionalFormatting sqref="A43">
    <cfRule type="expression" dxfId="8" priority="4" stopIfTrue="1">
      <formula>$F43=""</formula>
    </cfRule>
    <cfRule type="expression" dxfId="7" priority="5" stopIfTrue="1">
      <formula>$H43&lt;&gt;""</formula>
    </cfRule>
    <cfRule type="expression" dxfId="6" priority="6" stopIfTrue="1">
      <formula>AND($G43="",$F43&lt;&gt;"")</formula>
    </cfRule>
  </conditionalFormatting>
  <pageMargins left="0.78740157480314965" right="0.78740157480314965" top="0.39370078740157483" bottom="0.78740157480314965" header="0.51181102362204722" footer="0.51181102362204722"/>
  <pageSetup paperSize="9" scale="50" firstPageNumber="0" orientation="portrait" horizontalDpi="300" verticalDpi="300" r:id="rId1"/>
  <headerFooter alignWithMargins="0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39" stopIfTrue="1" id="{F3797FB4-2AC7-4D43-BCFC-B84EF7D0979C}">
            <xm:f>'\Решения сессии\Пушкино\[Приложение для сельских поселений ПУШКИНО -передвижка.xls]Лист1'!#REF!&lt;&gt;""</xm:f>
            <x14:dxf>
              <font>
                <b val="0"/>
                <i/>
                <condense val="0"/>
                <extend val="0"/>
              </font>
            </x14:dxf>
          </x14:cfRule>
          <xm:sqref>B59</xm:sqref>
        </x14:conditionalFormatting>
        <x14:conditionalFormatting xmlns:xm="http://schemas.microsoft.com/office/excel/2006/main">
          <x14:cfRule type="expression" priority="50" stopIfTrue="1" id="{24E993A7-23BA-4010-9B90-E597B39FCED3}">
            <xm:f>'\Решения сессии\Глушково\[Приложение для сельских поселений - добавка СЭП.xls]Лист1'!#REF!&lt;&gt;""</xm:f>
            <x14:dxf>
              <font>
                <b val="0"/>
                <i/>
                <condense val="0"/>
                <extend val="0"/>
              </font>
            </x14:dxf>
          </x14:cfRule>
          <xm:sqref>A87 A90</xm:sqref>
        </x14:conditionalFormatting>
        <x14:conditionalFormatting xmlns:xm="http://schemas.microsoft.com/office/excel/2006/main">
          <x14:cfRule type="expression" priority="51" stopIfTrue="1" id="{CCC649A9-27AE-4155-9AC0-E773E491AA52}">
            <xm:f>'\Решения сессии\Глушково\[Приложение для сельских поселений - добавка СЭП.xls]Лист1'!#REF!&lt;&gt;""</xm:f>
            <x14:dxf>
              <font>
                <b val="0"/>
                <i/>
                <condense val="0"/>
                <extend val="0"/>
              </font>
            </x14:dxf>
          </x14:cfRule>
          <xm:sqref>A90</xm:sqref>
        </x14:conditionalFormatting>
      </x14:conditionalFormatting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BA139"/>
  <sheetViews>
    <sheetView view="pageBreakPreview" topLeftCell="A57" zoomScaleNormal="100" zoomScaleSheetLayoutView="100" workbookViewId="0">
      <selection activeCell="A125" sqref="A125:XFD125"/>
    </sheetView>
  </sheetViews>
  <sheetFormatPr defaultColWidth="9.140625" defaultRowHeight="15" x14ac:dyDescent="0.2"/>
  <cols>
    <col min="1" max="1" width="54.85546875" style="30" customWidth="1"/>
    <col min="2" max="8" width="9.140625" style="11"/>
    <col min="9" max="9" width="9.140625" style="11" customWidth="1"/>
    <col min="10" max="10" width="12" style="11" customWidth="1"/>
    <col min="11" max="11" width="11.7109375" style="11" customWidth="1"/>
    <col min="12" max="12" width="14" style="11" customWidth="1"/>
    <col min="13" max="53" width="9.140625" style="1"/>
    <col min="54" max="16384" width="9.140625" style="11"/>
  </cols>
  <sheetData>
    <row r="1" spans="1:53" ht="139.5" customHeight="1" x14ac:dyDescent="0.25">
      <c r="A1" s="144"/>
      <c r="B1" s="145"/>
      <c r="C1" s="146"/>
      <c r="D1" s="146"/>
      <c r="E1" s="146"/>
      <c r="F1" s="146"/>
      <c r="G1" s="146"/>
      <c r="H1" s="146"/>
      <c r="I1" s="191"/>
      <c r="J1" s="247" t="s">
        <v>218</v>
      </c>
      <c r="K1" s="247"/>
      <c r="L1" s="247"/>
    </row>
    <row r="2" spans="1:53" ht="79.5" customHeight="1" x14ac:dyDescent="0.35">
      <c r="A2" s="257" t="s">
        <v>219</v>
      </c>
      <c r="B2" s="257"/>
      <c r="C2" s="257"/>
      <c r="D2" s="257"/>
      <c r="E2" s="257"/>
      <c r="F2" s="257"/>
      <c r="G2" s="257"/>
      <c r="H2" s="257"/>
      <c r="I2" s="257"/>
      <c r="J2" s="257"/>
      <c r="K2" s="257"/>
      <c r="L2" s="257"/>
      <c r="M2" s="258"/>
      <c r="N2" s="258"/>
      <c r="O2" s="258"/>
      <c r="P2" s="258"/>
      <c r="Q2" s="258"/>
      <c r="R2" s="258"/>
      <c r="S2" s="258"/>
      <c r="T2" s="258"/>
    </row>
    <row r="3" spans="1:53" ht="15.75" x14ac:dyDescent="0.25">
      <c r="A3" s="253"/>
      <c r="B3" s="253"/>
      <c r="C3" s="253"/>
      <c r="D3" s="253"/>
      <c r="E3" s="253"/>
      <c r="F3" s="253"/>
      <c r="G3" s="253"/>
      <c r="H3" s="253"/>
      <c r="I3" s="253"/>
      <c r="J3" s="253"/>
      <c r="K3" s="125"/>
      <c r="L3" s="124" t="s">
        <v>177</v>
      </c>
    </row>
    <row r="4" spans="1:53" ht="15.75" x14ac:dyDescent="0.2">
      <c r="A4" s="255" t="s">
        <v>9</v>
      </c>
      <c r="B4" s="255" t="s">
        <v>173</v>
      </c>
      <c r="C4" s="255"/>
      <c r="D4" s="255"/>
      <c r="E4" s="255"/>
      <c r="F4" s="255" t="s">
        <v>11</v>
      </c>
      <c r="G4" s="255" t="s">
        <v>10</v>
      </c>
      <c r="H4" s="255" t="s">
        <v>172</v>
      </c>
      <c r="I4" s="255" t="s">
        <v>18</v>
      </c>
      <c r="J4" s="255" t="s">
        <v>59</v>
      </c>
      <c r="K4" s="255"/>
      <c r="L4" s="255"/>
    </row>
    <row r="5" spans="1:53" ht="19.899999999999999" customHeight="1" x14ac:dyDescent="0.2">
      <c r="A5" s="255" t="s">
        <v>175</v>
      </c>
      <c r="B5" s="255" t="s">
        <v>175</v>
      </c>
      <c r="C5" s="255"/>
      <c r="D5" s="255"/>
      <c r="E5" s="255"/>
      <c r="F5" s="255" t="s">
        <v>175</v>
      </c>
      <c r="G5" s="255" t="s">
        <v>175</v>
      </c>
      <c r="H5" s="255" t="s">
        <v>175</v>
      </c>
      <c r="I5" s="255" t="s">
        <v>175</v>
      </c>
      <c r="J5" s="242" t="s">
        <v>182</v>
      </c>
      <c r="K5" s="242" t="s">
        <v>207</v>
      </c>
      <c r="L5" s="242" t="s">
        <v>210</v>
      </c>
    </row>
    <row r="6" spans="1:53" s="26" customFormat="1" ht="15.75" x14ac:dyDescent="0.2">
      <c r="A6" s="147">
        <v>1</v>
      </c>
      <c r="B6" s="119">
        <v>2</v>
      </c>
      <c r="C6" s="119">
        <v>3</v>
      </c>
      <c r="D6" s="119">
        <v>4</v>
      </c>
      <c r="E6" s="148">
        <v>5</v>
      </c>
      <c r="F6" s="119">
        <v>6</v>
      </c>
      <c r="G6" s="149">
        <v>7</v>
      </c>
      <c r="H6" s="119">
        <v>8</v>
      </c>
      <c r="I6" s="119">
        <v>9</v>
      </c>
      <c r="J6" s="150" t="s">
        <v>27</v>
      </c>
      <c r="K6" s="150" t="s">
        <v>40</v>
      </c>
      <c r="L6" s="151" t="s">
        <v>134</v>
      </c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</row>
    <row r="7" spans="1:53" s="28" customFormat="1" ht="19.899999999999999" customHeight="1" x14ac:dyDescent="0.25">
      <c r="A7" s="152" t="s">
        <v>19</v>
      </c>
      <c r="B7" s="153"/>
      <c r="C7" s="153"/>
      <c r="D7" s="153"/>
      <c r="E7" s="154"/>
      <c r="F7" s="88"/>
      <c r="G7" s="155"/>
      <c r="H7" s="153"/>
      <c r="I7" s="153"/>
      <c r="J7" s="156">
        <f>J36+J73+J15+J29+J22+W1+J8</f>
        <v>2584.7769200000002</v>
      </c>
      <c r="K7" s="156">
        <f>K36+K73+K15+K29+K22+X1+K8</f>
        <v>1722.5461399999999</v>
      </c>
      <c r="L7" s="156">
        <f t="shared" ref="L7" si="0">L36+L73+L15+L29+L22+Y1+L8</f>
        <v>1864.5153700000001</v>
      </c>
      <c r="M7" s="27"/>
      <c r="N7" s="27"/>
      <c r="O7" s="27"/>
      <c r="P7" s="27"/>
      <c r="Q7" s="27"/>
      <c r="R7" s="27"/>
      <c r="S7" s="27"/>
      <c r="T7" s="27"/>
      <c r="U7" s="27"/>
      <c r="V7" s="27"/>
      <c r="W7" s="27"/>
      <c r="X7" s="27"/>
      <c r="Y7" s="27"/>
      <c r="Z7" s="27"/>
      <c r="AA7" s="27"/>
      <c r="AB7" s="27"/>
      <c r="AC7" s="27"/>
      <c r="AD7" s="27"/>
      <c r="AE7" s="27"/>
      <c r="AF7" s="27"/>
      <c r="AG7" s="27"/>
      <c r="AH7" s="27"/>
      <c r="AI7" s="27"/>
      <c r="AJ7" s="27"/>
      <c r="AK7" s="27"/>
      <c r="AL7" s="27"/>
      <c r="AM7" s="27"/>
      <c r="AN7" s="27"/>
      <c r="AO7" s="27"/>
      <c r="AP7" s="27"/>
      <c r="AQ7" s="27"/>
      <c r="AR7" s="27"/>
      <c r="AS7" s="27"/>
      <c r="AT7" s="27"/>
      <c r="AU7" s="27"/>
      <c r="AV7" s="27"/>
      <c r="AW7" s="27"/>
      <c r="AX7" s="27"/>
      <c r="AY7" s="27"/>
      <c r="AZ7" s="27"/>
      <c r="BA7" s="27"/>
    </row>
    <row r="8" spans="1:53" s="28" customFormat="1" ht="0.75" customHeight="1" x14ac:dyDescent="0.25">
      <c r="A8" s="70" t="s">
        <v>202</v>
      </c>
      <c r="B8" s="220" t="s">
        <v>40</v>
      </c>
      <c r="C8" s="218"/>
      <c r="D8" s="218"/>
      <c r="E8" s="219"/>
      <c r="F8" s="65"/>
      <c r="G8" s="65"/>
      <c r="H8" s="65"/>
      <c r="I8" s="153"/>
      <c r="J8" s="228">
        <f t="shared" ref="J8:J13" si="1">J9</f>
        <v>0</v>
      </c>
      <c r="K8" s="228">
        <f t="shared" ref="K8:L13" si="2">K9</f>
        <v>0</v>
      </c>
      <c r="L8" s="228">
        <f>L9</f>
        <v>0</v>
      </c>
      <c r="M8" s="27"/>
      <c r="N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27"/>
      <c r="AD8" s="27"/>
      <c r="AE8" s="27"/>
      <c r="AF8" s="27"/>
      <c r="AG8" s="27"/>
      <c r="AH8" s="27"/>
      <c r="AI8" s="27"/>
      <c r="AJ8" s="27"/>
      <c r="AK8" s="27"/>
      <c r="AL8" s="27"/>
      <c r="AM8" s="27"/>
      <c r="AN8" s="27"/>
      <c r="AO8" s="27"/>
      <c r="AP8" s="27"/>
      <c r="AQ8" s="27"/>
      <c r="AR8" s="27"/>
      <c r="AS8" s="27"/>
      <c r="AT8" s="27"/>
      <c r="AU8" s="27"/>
      <c r="AV8" s="27"/>
      <c r="AW8" s="27"/>
      <c r="AX8" s="27"/>
      <c r="AY8" s="27"/>
      <c r="AZ8" s="27"/>
      <c r="BA8" s="27"/>
    </row>
    <row r="9" spans="1:53" s="28" customFormat="1" ht="19.5" hidden="1" customHeight="1" x14ac:dyDescent="0.25">
      <c r="A9" s="70" t="s">
        <v>200</v>
      </c>
      <c r="B9" s="220" t="s">
        <v>40</v>
      </c>
      <c r="C9" s="218" t="s">
        <v>167</v>
      </c>
      <c r="D9" s="218" t="s">
        <v>32</v>
      </c>
      <c r="E9" s="219" t="s">
        <v>201</v>
      </c>
      <c r="F9" s="65"/>
      <c r="G9" s="65"/>
      <c r="H9" s="65"/>
      <c r="I9" s="153"/>
      <c r="J9" s="228">
        <f t="shared" si="1"/>
        <v>0</v>
      </c>
      <c r="K9" s="228">
        <f t="shared" si="2"/>
        <v>0</v>
      </c>
      <c r="L9" s="228">
        <f t="shared" si="2"/>
        <v>0</v>
      </c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27"/>
      <c r="AD9" s="27"/>
      <c r="AE9" s="27"/>
      <c r="AF9" s="27"/>
      <c r="AG9" s="27"/>
      <c r="AH9" s="27"/>
      <c r="AI9" s="27"/>
      <c r="AJ9" s="27"/>
      <c r="AK9" s="27"/>
      <c r="AL9" s="27"/>
      <c r="AM9" s="27"/>
      <c r="AN9" s="27"/>
      <c r="AO9" s="27"/>
      <c r="AP9" s="27"/>
      <c r="AQ9" s="27"/>
      <c r="AR9" s="27"/>
      <c r="AS9" s="27"/>
      <c r="AT9" s="27"/>
      <c r="AU9" s="27"/>
      <c r="AV9" s="27"/>
      <c r="AW9" s="27"/>
      <c r="AX9" s="27"/>
      <c r="AY9" s="27"/>
      <c r="AZ9" s="27"/>
      <c r="BA9" s="27"/>
    </row>
    <row r="10" spans="1:53" s="28" customFormat="1" ht="19.5" hidden="1" customHeight="1" x14ac:dyDescent="0.25">
      <c r="A10" s="70" t="s">
        <v>92</v>
      </c>
      <c r="B10" s="220" t="s">
        <v>40</v>
      </c>
      <c r="C10" s="218" t="s">
        <v>167</v>
      </c>
      <c r="D10" s="218" t="s">
        <v>32</v>
      </c>
      <c r="E10" s="219" t="s">
        <v>201</v>
      </c>
      <c r="F10" s="65" t="s">
        <v>94</v>
      </c>
      <c r="G10" s="65"/>
      <c r="H10" s="65"/>
      <c r="I10" s="153"/>
      <c r="J10" s="228">
        <f t="shared" si="1"/>
        <v>0</v>
      </c>
      <c r="K10" s="228">
        <f t="shared" si="2"/>
        <v>0</v>
      </c>
      <c r="L10" s="228">
        <f t="shared" si="2"/>
        <v>0</v>
      </c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  <c r="Z10" s="27"/>
      <c r="AA10" s="27"/>
      <c r="AB10" s="27"/>
      <c r="AC10" s="27"/>
      <c r="AD10" s="27"/>
      <c r="AE10" s="27"/>
      <c r="AF10" s="27"/>
      <c r="AG10" s="27"/>
      <c r="AH10" s="27"/>
      <c r="AI10" s="27"/>
      <c r="AJ10" s="27"/>
      <c r="AK10" s="27"/>
      <c r="AL10" s="27"/>
      <c r="AM10" s="27"/>
      <c r="AN10" s="27"/>
      <c r="AO10" s="27"/>
      <c r="AP10" s="27"/>
      <c r="AQ10" s="27"/>
      <c r="AR10" s="27"/>
      <c r="AS10" s="27"/>
      <c r="AT10" s="27"/>
      <c r="AU10" s="27"/>
      <c r="AV10" s="27"/>
      <c r="AW10" s="27"/>
      <c r="AX10" s="27"/>
      <c r="AY10" s="27"/>
      <c r="AZ10" s="27"/>
      <c r="BA10" s="27"/>
    </row>
    <row r="11" spans="1:53" s="28" customFormat="1" ht="38.25" hidden="1" customHeight="1" x14ac:dyDescent="0.25">
      <c r="A11" s="70" t="s">
        <v>93</v>
      </c>
      <c r="B11" s="220" t="s">
        <v>40</v>
      </c>
      <c r="C11" s="218" t="s">
        <v>167</v>
      </c>
      <c r="D11" s="218" t="s">
        <v>32</v>
      </c>
      <c r="E11" s="219" t="s">
        <v>201</v>
      </c>
      <c r="F11" s="65" t="s">
        <v>95</v>
      </c>
      <c r="G11" s="65"/>
      <c r="H11" s="65"/>
      <c r="I11" s="153"/>
      <c r="J11" s="228">
        <f t="shared" si="1"/>
        <v>0</v>
      </c>
      <c r="K11" s="228">
        <f t="shared" si="2"/>
        <v>0</v>
      </c>
      <c r="L11" s="228">
        <f t="shared" si="2"/>
        <v>0</v>
      </c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27"/>
      <c r="AF11" s="27"/>
      <c r="AG11" s="27"/>
      <c r="AH11" s="27"/>
      <c r="AI11" s="27"/>
      <c r="AJ11" s="27"/>
      <c r="AK11" s="27"/>
      <c r="AL11" s="27"/>
      <c r="AM11" s="27"/>
      <c r="AN11" s="27"/>
      <c r="AO11" s="27"/>
      <c r="AP11" s="27"/>
      <c r="AQ11" s="27"/>
      <c r="AR11" s="27"/>
      <c r="AS11" s="27"/>
      <c r="AT11" s="27"/>
      <c r="AU11" s="27"/>
      <c r="AV11" s="27"/>
      <c r="AW11" s="27"/>
      <c r="AX11" s="27"/>
      <c r="AY11" s="27"/>
      <c r="AZ11" s="27"/>
      <c r="BA11" s="27"/>
    </row>
    <row r="12" spans="1:53" s="28" customFormat="1" ht="19.5" hidden="1" customHeight="1" x14ac:dyDescent="0.25">
      <c r="A12" s="111" t="s">
        <v>12</v>
      </c>
      <c r="B12" s="220" t="s">
        <v>40</v>
      </c>
      <c r="C12" s="218" t="s">
        <v>167</v>
      </c>
      <c r="D12" s="218" t="s">
        <v>32</v>
      </c>
      <c r="E12" s="219" t="s">
        <v>201</v>
      </c>
      <c r="F12" s="65" t="s">
        <v>95</v>
      </c>
      <c r="G12" s="65" t="s">
        <v>13</v>
      </c>
      <c r="H12" s="65"/>
      <c r="I12" s="153"/>
      <c r="J12" s="228">
        <f t="shared" si="1"/>
        <v>0</v>
      </c>
      <c r="K12" s="228">
        <f t="shared" si="2"/>
        <v>0</v>
      </c>
      <c r="L12" s="228">
        <f t="shared" si="2"/>
        <v>0</v>
      </c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7"/>
      <c r="AK12" s="27"/>
      <c r="AL12" s="27"/>
      <c r="AM12" s="27"/>
      <c r="AN12" s="27"/>
      <c r="AO12" s="27"/>
      <c r="AP12" s="27"/>
      <c r="AQ12" s="27"/>
      <c r="AR12" s="27"/>
      <c r="AS12" s="27"/>
      <c r="AT12" s="27"/>
      <c r="AU12" s="27"/>
      <c r="AV12" s="27"/>
      <c r="AW12" s="27"/>
      <c r="AX12" s="27"/>
      <c r="AY12" s="27"/>
      <c r="AZ12" s="27"/>
      <c r="BA12" s="27"/>
    </row>
    <row r="13" spans="1:53" s="28" customFormat="1" ht="19.5" hidden="1" customHeight="1" x14ac:dyDescent="0.25">
      <c r="A13" s="111" t="s">
        <v>189</v>
      </c>
      <c r="B13" s="220" t="s">
        <v>40</v>
      </c>
      <c r="C13" s="218" t="s">
        <v>167</v>
      </c>
      <c r="D13" s="218" t="s">
        <v>32</v>
      </c>
      <c r="E13" s="219" t="s">
        <v>201</v>
      </c>
      <c r="F13" s="65" t="s">
        <v>95</v>
      </c>
      <c r="G13" s="65" t="s">
        <v>13</v>
      </c>
      <c r="H13" s="65" t="s">
        <v>28</v>
      </c>
      <c r="I13" s="153"/>
      <c r="J13" s="228">
        <f t="shared" si="1"/>
        <v>0</v>
      </c>
      <c r="K13" s="228">
        <f t="shared" si="2"/>
        <v>0</v>
      </c>
      <c r="L13" s="228">
        <f t="shared" si="2"/>
        <v>0</v>
      </c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  <c r="AF13" s="27"/>
      <c r="AG13" s="27"/>
      <c r="AH13" s="27"/>
      <c r="AI13" s="27"/>
      <c r="AJ13" s="27"/>
      <c r="AK13" s="27"/>
      <c r="AL13" s="27"/>
      <c r="AM13" s="27"/>
      <c r="AN13" s="27"/>
      <c r="AO13" s="27"/>
      <c r="AP13" s="27"/>
      <c r="AQ13" s="27"/>
      <c r="AR13" s="27"/>
      <c r="AS13" s="27"/>
      <c r="AT13" s="27"/>
      <c r="AU13" s="27"/>
      <c r="AV13" s="27"/>
      <c r="AW13" s="27"/>
      <c r="AX13" s="27"/>
      <c r="AY13" s="27"/>
      <c r="AZ13" s="27"/>
      <c r="BA13" s="27"/>
    </row>
    <row r="14" spans="1:53" s="28" customFormat="1" ht="51" hidden="1" customHeight="1" x14ac:dyDescent="0.25">
      <c r="A14" s="209" t="s">
        <v>153</v>
      </c>
      <c r="B14" s="155" t="s">
        <v>40</v>
      </c>
      <c r="C14" s="153" t="s">
        <v>167</v>
      </c>
      <c r="D14" s="153" t="s">
        <v>32</v>
      </c>
      <c r="E14" s="154" t="s">
        <v>201</v>
      </c>
      <c r="F14" s="88" t="s">
        <v>95</v>
      </c>
      <c r="G14" s="88" t="s">
        <v>13</v>
      </c>
      <c r="H14" s="88" t="s">
        <v>28</v>
      </c>
      <c r="I14" s="153" t="s">
        <v>190</v>
      </c>
      <c r="J14" s="229">
        <f>'Прил 2'!J48</f>
        <v>0</v>
      </c>
      <c r="K14" s="229">
        <f>'Прил 2'!K48</f>
        <v>0</v>
      </c>
      <c r="L14" s="229">
        <f>'Прил 2'!L48</f>
        <v>0</v>
      </c>
      <c r="M14" s="27"/>
      <c r="N14" s="27"/>
      <c r="O14" s="27"/>
      <c r="P14" s="27"/>
      <c r="Q14" s="27"/>
      <c r="R14" s="27"/>
      <c r="S14" s="27"/>
      <c r="T14" s="27"/>
      <c r="U14" s="27"/>
      <c r="V14" s="27"/>
      <c r="W14" s="27"/>
      <c r="X14" s="27"/>
      <c r="Y14" s="27"/>
      <c r="Z14" s="27"/>
      <c r="AA14" s="27"/>
      <c r="AB14" s="27"/>
      <c r="AC14" s="27"/>
      <c r="AD14" s="27"/>
      <c r="AE14" s="27"/>
      <c r="AF14" s="27"/>
      <c r="AG14" s="27"/>
      <c r="AH14" s="27"/>
      <c r="AI14" s="27"/>
      <c r="AJ14" s="27"/>
      <c r="AK14" s="27"/>
      <c r="AL14" s="27"/>
      <c r="AM14" s="27"/>
      <c r="AN14" s="27"/>
      <c r="AO14" s="27"/>
      <c r="AP14" s="27"/>
      <c r="AQ14" s="27"/>
      <c r="AR14" s="27"/>
      <c r="AS14" s="27"/>
      <c r="AT14" s="27"/>
      <c r="AU14" s="27"/>
      <c r="AV14" s="27"/>
      <c r="AW14" s="27"/>
      <c r="AX14" s="27"/>
      <c r="AY14" s="27"/>
      <c r="AZ14" s="27"/>
      <c r="BA14" s="27"/>
    </row>
    <row r="15" spans="1:53" s="28" customFormat="1" ht="66.75" customHeight="1" x14ac:dyDescent="0.25">
      <c r="A15" s="112" t="s">
        <v>192</v>
      </c>
      <c r="B15" s="203" t="s">
        <v>28</v>
      </c>
      <c r="C15" s="210"/>
      <c r="D15" s="210"/>
      <c r="E15" s="80"/>
      <c r="F15" s="88"/>
      <c r="G15" s="227"/>
      <c r="H15" s="210"/>
      <c r="I15" s="210"/>
      <c r="J15" s="228">
        <f t="shared" ref="J15:J20" si="3">J16</f>
        <v>341.44</v>
      </c>
      <c r="K15" s="228">
        <f t="shared" ref="K15:L20" si="4">K16</f>
        <v>383.3</v>
      </c>
      <c r="L15" s="228">
        <f t="shared" si="4"/>
        <v>510.7</v>
      </c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7"/>
      <c r="AM15" s="27"/>
      <c r="AN15" s="27"/>
      <c r="AO15" s="27"/>
      <c r="AP15" s="27"/>
      <c r="AQ15" s="27"/>
      <c r="AR15" s="27"/>
      <c r="AS15" s="27"/>
      <c r="AT15" s="27"/>
      <c r="AU15" s="27"/>
      <c r="AV15" s="27"/>
      <c r="AW15" s="27"/>
      <c r="AX15" s="27"/>
      <c r="AY15" s="27"/>
      <c r="AZ15" s="27"/>
      <c r="BA15" s="27"/>
    </row>
    <row r="16" spans="1:53" s="28" customFormat="1" ht="242.25" customHeight="1" x14ac:dyDescent="0.25">
      <c r="A16" s="133" t="s">
        <v>208</v>
      </c>
      <c r="B16" s="65" t="s">
        <v>28</v>
      </c>
      <c r="C16" s="65" t="s">
        <v>167</v>
      </c>
      <c r="D16" s="65" t="s">
        <v>13</v>
      </c>
      <c r="E16" s="90" t="s">
        <v>220</v>
      </c>
      <c r="F16" s="65"/>
      <c r="G16" s="68"/>
      <c r="H16" s="65"/>
      <c r="I16" s="65"/>
      <c r="J16" s="228">
        <f t="shared" si="3"/>
        <v>341.44</v>
      </c>
      <c r="K16" s="228">
        <f t="shared" si="4"/>
        <v>383.3</v>
      </c>
      <c r="L16" s="228">
        <f t="shared" si="4"/>
        <v>510.7</v>
      </c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  <c r="AF16" s="27"/>
      <c r="AG16" s="27"/>
      <c r="AH16" s="27"/>
      <c r="AI16" s="27"/>
      <c r="AJ16" s="27"/>
      <c r="AK16" s="27"/>
      <c r="AL16" s="27"/>
      <c r="AM16" s="27"/>
      <c r="AN16" s="27"/>
      <c r="AO16" s="27"/>
      <c r="AP16" s="27"/>
      <c r="AQ16" s="27"/>
      <c r="AR16" s="27"/>
      <c r="AS16" s="27"/>
      <c r="AT16" s="27"/>
      <c r="AU16" s="27"/>
      <c r="AV16" s="27"/>
      <c r="AW16" s="27"/>
      <c r="AX16" s="27"/>
      <c r="AY16" s="27"/>
      <c r="AZ16" s="27"/>
      <c r="BA16" s="27"/>
    </row>
    <row r="17" spans="1:53" s="28" customFormat="1" ht="43.5" customHeight="1" x14ac:dyDescent="0.25">
      <c r="A17" s="70" t="s">
        <v>93</v>
      </c>
      <c r="B17" s="65" t="s">
        <v>28</v>
      </c>
      <c r="C17" s="65" t="s">
        <v>167</v>
      </c>
      <c r="D17" s="65" t="s">
        <v>13</v>
      </c>
      <c r="E17" s="90" t="s">
        <v>220</v>
      </c>
      <c r="F17" s="65" t="s">
        <v>94</v>
      </c>
      <c r="G17" s="68"/>
      <c r="H17" s="65"/>
      <c r="I17" s="65"/>
      <c r="J17" s="228">
        <f t="shared" si="3"/>
        <v>341.44</v>
      </c>
      <c r="K17" s="228">
        <f t="shared" si="4"/>
        <v>383.3</v>
      </c>
      <c r="L17" s="228">
        <f t="shared" si="4"/>
        <v>510.7</v>
      </c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27"/>
      <c r="AF17" s="27"/>
      <c r="AG17" s="27"/>
      <c r="AH17" s="27"/>
      <c r="AI17" s="27"/>
      <c r="AJ17" s="27"/>
      <c r="AK17" s="27"/>
      <c r="AL17" s="27"/>
      <c r="AM17" s="27"/>
      <c r="AN17" s="27"/>
      <c r="AO17" s="27"/>
      <c r="AP17" s="27"/>
      <c r="AQ17" s="27"/>
      <c r="AR17" s="27"/>
      <c r="AS17" s="27"/>
      <c r="AT17" s="27"/>
      <c r="AU17" s="27"/>
      <c r="AV17" s="27"/>
      <c r="AW17" s="27"/>
      <c r="AX17" s="27"/>
      <c r="AY17" s="27"/>
      <c r="AZ17" s="27"/>
      <c r="BA17" s="27"/>
    </row>
    <row r="18" spans="1:53" s="28" customFormat="1" ht="18.75" customHeight="1" x14ac:dyDescent="0.25">
      <c r="A18" s="70" t="s">
        <v>37</v>
      </c>
      <c r="B18" s="65" t="s">
        <v>28</v>
      </c>
      <c r="C18" s="65" t="s">
        <v>167</v>
      </c>
      <c r="D18" s="65" t="s">
        <v>13</v>
      </c>
      <c r="E18" s="90" t="s">
        <v>220</v>
      </c>
      <c r="F18" s="65" t="s">
        <v>95</v>
      </c>
      <c r="G18" s="68"/>
      <c r="H18" s="65"/>
      <c r="I18" s="65"/>
      <c r="J18" s="228">
        <f t="shared" si="3"/>
        <v>341.44</v>
      </c>
      <c r="K18" s="228">
        <f t="shared" si="4"/>
        <v>383.3</v>
      </c>
      <c r="L18" s="228">
        <f t="shared" si="4"/>
        <v>510.7</v>
      </c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27"/>
      <c r="AF18" s="27"/>
      <c r="AG18" s="27"/>
      <c r="AH18" s="27"/>
      <c r="AI18" s="27"/>
      <c r="AJ18" s="27"/>
      <c r="AK18" s="27"/>
      <c r="AL18" s="27"/>
      <c r="AM18" s="27"/>
      <c r="AN18" s="27"/>
      <c r="AO18" s="27"/>
      <c r="AP18" s="27"/>
      <c r="AQ18" s="27"/>
      <c r="AR18" s="27"/>
      <c r="AS18" s="27"/>
      <c r="AT18" s="27"/>
      <c r="AU18" s="27"/>
      <c r="AV18" s="27"/>
      <c r="AW18" s="27"/>
      <c r="AX18" s="27"/>
      <c r="AY18" s="27"/>
      <c r="AZ18" s="27"/>
      <c r="BA18" s="27"/>
    </row>
    <row r="19" spans="1:53" s="28" customFormat="1" ht="24.75" customHeight="1" x14ac:dyDescent="0.25">
      <c r="A19" s="70" t="s">
        <v>48</v>
      </c>
      <c r="B19" s="65" t="s">
        <v>28</v>
      </c>
      <c r="C19" s="65" t="s">
        <v>167</v>
      </c>
      <c r="D19" s="65" t="s">
        <v>13</v>
      </c>
      <c r="E19" s="90" t="s">
        <v>220</v>
      </c>
      <c r="F19" s="65" t="s">
        <v>95</v>
      </c>
      <c r="G19" s="68" t="s">
        <v>14</v>
      </c>
      <c r="H19" s="65"/>
      <c r="I19" s="65"/>
      <c r="J19" s="228">
        <f t="shared" si="3"/>
        <v>341.44</v>
      </c>
      <c r="K19" s="228">
        <f t="shared" si="4"/>
        <v>383.3</v>
      </c>
      <c r="L19" s="228">
        <f t="shared" si="4"/>
        <v>510.7</v>
      </c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27"/>
      <c r="AF19" s="27"/>
      <c r="AG19" s="27"/>
      <c r="AH19" s="27"/>
      <c r="AI19" s="27"/>
      <c r="AJ19" s="27"/>
      <c r="AK19" s="27"/>
      <c r="AL19" s="27"/>
      <c r="AM19" s="27"/>
      <c r="AN19" s="27"/>
      <c r="AO19" s="27"/>
      <c r="AP19" s="27"/>
      <c r="AQ19" s="27"/>
      <c r="AR19" s="27"/>
      <c r="AS19" s="27"/>
      <c r="AT19" s="27"/>
      <c r="AU19" s="27"/>
      <c r="AV19" s="27"/>
      <c r="AW19" s="27"/>
      <c r="AX19" s="27"/>
      <c r="AY19" s="27"/>
      <c r="AZ19" s="27"/>
      <c r="BA19" s="27"/>
    </row>
    <row r="20" spans="1:53" s="28" customFormat="1" ht="24" customHeight="1" x14ac:dyDescent="0.25">
      <c r="A20" s="70" t="s">
        <v>49</v>
      </c>
      <c r="B20" s="65" t="s">
        <v>28</v>
      </c>
      <c r="C20" s="65" t="s">
        <v>167</v>
      </c>
      <c r="D20" s="65" t="s">
        <v>13</v>
      </c>
      <c r="E20" s="90" t="s">
        <v>220</v>
      </c>
      <c r="F20" s="65" t="s">
        <v>95</v>
      </c>
      <c r="G20" s="68" t="s">
        <v>14</v>
      </c>
      <c r="H20" s="65" t="s">
        <v>26</v>
      </c>
      <c r="I20" s="65"/>
      <c r="J20" s="228">
        <f t="shared" si="3"/>
        <v>341.44</v>
      </c>
      <c r="K20" s="228">
        <f t="shared" si="4"/>
        <v>383.3</v>
      </c>
      <c r="L20" s="228">
        <f t="shared" si="4"/>
        <v>510.7</v>
      </c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27"/>
      <c r="AD20" s="27"/>
      <c r="AE20" s="27"/>
      <c r="AF20" s="27"/>
      <c r="AG20" s="27"/>
      <c r="AH20" s="27"/>
      <c r="AI20" s="27"/>
      <c r="AJ20" s="27"/>
      <c r="AK20" s="27"/>
      <c r="AL20" s="27"/>
      <c r="AM20" s="27"/>
      <c r="AN20" s="27"/>
      <c r="AO20" s="27"/>
      <c r="AP20" s="27"/>
      <c r="AQ20" s="27"/>
      <c r="AR20" s="27"/>
      <c r="AS20" s="27"/>
      <c r="AT20" s="27"/>
      <c r="AU20" s="27"/>
      <c r="AV20" s="27"/>
      <c r="AW20" s="27"/>
      <c r="AX20" s="27"/>
      <c r="AY20" s="27"/>
      <c r="AZ20" s="27"/>
      <c r="BA20" s="27"/>
    </row>
    <row r="21" spans="1:53" s="28" customFormat="1" ht="49.5" customHeight="1" x14ac:dyDescent="0.25">
      <c r="A21" s="209" t="s">
        <v>153</v>
      </c>
      <c r="B21" s="88" t="s">
        <v>28</v>
      </c>
      <c r="C21" s="88" t="s">
        <v>167</v>
      </c>
      <c r="D21" s="88" t="s">
        <v>13</v>
      </c>
      <c r="E21" s="89" t="s">
        <v>220</v>
      </c>
      <c r="F21" s="88" t="s">
        <v>95</v>
      </c>
      <c r="G21" s="216" t="s">
        <v>14</v>
      </c>
      <c r="H21" s="88" t="s">
        <v>26</v>
      </c>
      <c r="I21" s="88">
        <v>911</v>
      </c>
      <c r="J21" s="229">
        <f>'Прил 2'!J67</f>
        <v>341.44</v>
      </c>
      <c r="K21" s="229">
        <f>'Прил 2'!K67</f>
        <v>383.3</v>
      </c>
      <c r="L21" s="229">
        <f>'Прил 2'!L67</f>
        <v>510.7</v>
      </c>
      <c r="M21" s="27"/>
      <c r="N21" s="27"/>
      <c r="O21" s="27"/>
      <c r="P21" s="27"/>
      <c r="Q21" s="27"/>
      <c r="R21" s="27"/>
      <c r="S21" s="27"/>
      <c r="T21" s="27"/>
      <c r="U21" s="27"/>
      <c r="V21" s="27"/>
      <c r="W21" s="27"/>
      <c r="X21" s="27"/>
      <c r="Y21" s="27"/>
      <c r="Z21" s="27"/>
      <c r="AA21" s="27"/>
      <c r="AB21" s="27"/>
      <c r="AC21" s="27"/>
      <c r="AD21" s="27"/>
      <c r="AE21" s="27"/>
      <c r="AF21" s="27"/>
      <c r="AG21" s="27"/>
      <c r="AH21" s="27"/>
      <c r="AI21" s="27"/>
      <c r="AJ21" s="27"/>
      <c r="AK21" s="27"/>
      <c r="AL21" s="27"/>
      <c r="AM21" s="27"/>
      <c r="AN21" s="27"/>
      <c r="AO21" s="27"/>
      <c r="AP21" s="27"/>
      <c r="AQ21" s="27"/>
      <c r="AR21" s="27"/>
      <c r="AS21" s="27"/>
      <c r="AT21" s="27"/>
      <c r="AU21" s="27"/>
      <c r="AV21" s="27"/>
      <c r="AW21" s="27"/>
      <c r="AX21" s="27"/>
      <c r="AY21" s="27"/>
      <c r="AZ21" s="27"/>
      <c r="BA21" s="27"/>
    </row>
    <row r="22" spans="1:53" s="28" customFormat="1" ht="49.5" customHeight="1" x14ac:dyDescent="0.25">
      <c r="A22" s="106" t="s">
        <v>199</v>
      </c>
      <c r="B22" s="220" t="s">
        <v>198</v>
      </c>
      <c r="C22" s="218"/>
      <c r="D22" s="218"/>
      <c r="E22" s="219"/>
      <c r="F22" s="65"/>
      <c r="G22" s="65"/>
      <c r="H22" s="65"/>
      <c r="I22" s="218"/>
      <c r="J22" s="228">
        <f t="shared" ref="J22:J27" si="5">J23</f>
        <v>28.56</v>
      </c>
      <c r="K22" s="228">
        <f t="shared" ref="K22:L27" si="6">K23</f>
        <v>0</v>
      </c>
      <c r="L22" s="228">
        <f t="shared" si="6"/>
        <v>0</v>
      </c>
      <c r="M22" s="27"/>
      <c r="N22" s="27"/>
      <c r="O22" s="27"/>
      <c r="P22" s="27"/>
      <c r="Q22" s="27"/>
      <c r="R22" s="27"/>
      <c r="S22" s="27"/>
      <c r="T22" s="27"/>
      <c r="U22" s="27"/>
      <c r="V22" s="27"/>
      <c r="W22" s="27"/>
      <c r="X22" s="27"/>
      <c r="Y22" s="27"/>
      <c r="Z22" s="27"/>
      <c r="AA22" s="27"/>
      <c r="AB22" s="27"/>
      <c r="AC22" s="27"/>
      <c r="AD22" s="27"/>
      <c r="AE22" s="27"/>
      <c r="AF22" s="27"/>
      <c r="AG22" s="27"/>
      <c r="AH22" s="27"/>
      <c r="AI22" s="27"/>
      <c r="AJ22" s="27"/>
      <c r="AK22" s="27"/>
      <c r="AL22" s="27"/>
      <c r="AM22" s="27"/>
      <c r="AN22" s="27"/>
      <c r="AO22" s="27"/>
      <c r="AP22" s="27"/>
      <c r="AQ22" s="27"/>
      <c r="AR22" s="27"/>
      <c r="AS22" s="27"/>
      <c r="AT22" s="27"/>
      <c r="AU22" s="27"/>
      <c r="AV22" s="27"/>
      <c r="AW22" s="27"/>
      <c r="AX22" s="27"/>
      <c r="AY22" s="27"/>
      <c r="AZ22" s="27"/>
      <c r="BA22" s="27"/>
    </row>
    <row r="23" spans="1:53" s="28" customFormat="1" ht="246" customHeight="1" x14ac:dyDescent="0.25">
      <c r="A23" s="133" t="s">
        <v>208</v>
      </c>
      <c r="B23" s="220" t="s">
        <v>198</v>
      </c>
      <c r="C23" s="218" t="s">
        <v>167</v>
      </c>
      <c r="D23" s="218" t="s">
        <v>13</v>
      </c>
      <c r="E23" s="90" t="s">
        <v>220</v>
      </c>
      <c r="F23" s="65"/>
      <c r="G23" s="65"/>
      <c r="H23" s="65"/>
      <c r="I23" s="218"/>
      <c r="J23" s="228">
        <f t="shared" si="5"/>
        <v>28.56</v>
      </c>
      <c r="K23" s="228">
        <f t="shared" si="6"/>
        <v>0</v>
      </c>
      <c r="L23" s="228">
        <f t="shared" si="6"/>
        <v>0</v>
      </c>
      <c r="M23" s="27"/>
      <c r="N23" s="27"/>
      <c r="O23" s="27"/>
      <c r="P23" s="27"/>
      <c r="Q23" s="27"/>
      <c r="R23" s="27"/>
      <c r="S23" s="27"/>
      <c r="T23" s="27"/>
      <c r="U23" s="27"/>
      <c r="V23" s="27"/>
      <c r="W23" s="27"/>
      <c r="X23" s="27"/>
      <c r="Y23" s="27"/>
      <c r="Z23" s="27"/>
      <c r="AA23" s="27"/>
      <c r="AB23" s="27"/>
      <c r="AC23" s="27"/>
      <c r="AD23" s="27"/>
      <c r="AE23" s="27"/>
      <c r="AF23" s="27"/>
      <c r="AG23" s="27"/>
      <c r="AH23" s="27"/>
      <c r="AI23" s="27"/>
      <c r="AJ23" s="27"/>
      <c r="AK23" s="27"/>
      <c r="AL23" s="27"/>
      <c r="AM23" s="27"/>
      <c r="AN23" s="27"/>
      <c r="AO23" s="27"/>
      <c r="AP23" s="27"/>
      <c r="AQ23" s="27"/>
      <c r="AR23" s="27"/>
      <c r="AS23" s="27"/>
      <c r="AT23" s="27"/>
      <c r="AU23" s="27"/>
      <c r="AV23" s="27"/>
      <c r="AW23" s="27"/>
      <c r="AX23" s="27"/>
      <c r="AY23" s="27"/>
      <c r="AZ23" s="27"/>
      <c r="BA23" s="27"/>
    </row>
    <row r="24" spans="1:53" s="28" customFormat="1" ht="36.75" customHeight="1" x14ac:dyDescent="0.25">
      <c r="A24" s="70" t="s">
        <v>92</v>
      </c>
      <c r="B24" s="220" t="s">
        <v>198</v>
      </c>
      <c r="C24" s="218" t="s">
        <v>167</v>
      </c>
      <c r="D24" s="218" t="s">
        <v>13</v>
      </c>
      <c r="E24" s="90" t="s">
        <v>220</v>
      </c>
      <c r="F24" s="65" t="s">
        <v>94</v>
      </c>
      <c r="G24" s="65"/>
      <c r="H24" s="65"/>
      <c r="I24" s="218"/>
      <c r="J24" s="228">
        <f t="shared" si="5"/>
        <v>28.56</v>
      </c>
      <c r="K24" s="228">
        <f t="shared" si="6"/>
        <v>0</v>
      </c>
      <c r="L24" s="228">
        <f t="shared" si="6"/>
        <v>0</v>
      </c>
      <c r="M24" s="27"/>
      <c r="N24" s="27"/>
      <c r="O24" s="27"/>
      <c r="P24" s="27"/>
      <c r="Q24" s="27"/>
      <c r="R24" s="27"/>
      <c r="S24" s="27"/>
      <c r="T24" s="27"/>
      <c r="U24" s="27"/>
      <c r="V24" s="27"/>
      <c r="W24" s="27"/>
      <c r="X24" s="27"/>
      <c r="Y24" s="27"/>
      <c r="Z24" s="27"/>
      <c r="AA24" s="27"/>
      <c r="AB24" s="27"/>
      <c r="AC24" s="27"/>
      <c r="AD24" s="27"/>
      <c r="AE24" s="27"/>
      <c r="AF24" s="27"/>
      <c r="AG24" s="27"/>
      <c r="AH24" s="27"/>
      <c r="AI24" s="27"/>
      <c r="AJ24" s="27"/>
      <c r="AK24" s="27"/>
      <c r="AL24" s="27"/>
      <c r="AM24" s="27"/>
      <c r="AN24" s="27"/>
      <c r="AO24" s="27"/>
      <c r="AP24" s="27"/>
      <c r="AQ24" s="27"/>
      <c r="AR24" s="27"/>
      <c r="AS24" s="27"/>
      <c r="AT24" s="27"/>
      <c r="AU24" s="27"/>
      <c r="AV24" s="27"/>
      <c r="AW24" s="27"/>
      <c r="AX24" s="27"/>
      <c r="AY24" s="27"/>
      <c r="AZ24" s="27"/>
      <c r="BA24" s="27"/>
    </row>
    <row r="25" spans="1:53" s="28" customFormat="1" ht="42.75" customHeight="1" x14ac:dyDescent="0.25">
      <c r="A25" s="70" t="s">
        <v>93</v>
      </c>
      <c r="B25" s="220" t="s">
        <v>198</v>
      </c>
      <c r="C25" s="218" t="s">
        <v>167</v>
      </c>
      <c r="D25" s="218" t="s">
        <v>13</v>
      </c>
      <c r="E25" s="90" t="s">
        <v>220</v>
      </c>
      <c r="F25" s="65" t="s">
        <v>95</v>
      </c>
      <c r="G25" s="65"/>
      <c r="H25" s="65"/>
      <c r="I25" s="218"/>
      <c r="J25" s="228">
        <f t="shared" si="5"/>
        <v>28.56</v>
      </c>
      <c r="K25" s="228">
        <f t="shared" si="6"/>
        <v>0</v>
      </c>
      <c r="L25" s="228">
        <f t="shared" si="6"/>
        <v>0</v>
      </c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7"/>
      <c r="AK25" s="27"/>
      <c r="AL25" s="27"/>
      <c r="AM25" s="27"/>
      <c r="AN25" s="27"/>
      <c r="AO25" s="27"/>
      <c r="AP25" s="27"/>
      <c r="AQ25" s="27"/>
      <c r="AR25" s="27"/>
      <c r="AS25" s="27"/>
      <c r="AT25" s="27"/>
      <c r="AU25" s="27"/>
      <c r="AV25" s="27"/>
      <c r="AW25" s="27"/>
      <c r="AX25" s="27"/>
      <c r="AY25" s="27"/>
      <c r="AZ25" s="27"/>
      <c r="BA25" s="27"/>
    </row>
    <row r="26" spans="1:53" s="28" customFormat="1" ht="21.75" customHeight="1" x14ac:dyDescent="0.25">
      <c r="A26" s="106" t="s">
        <v>48</v>
      </c>
      <c r="B26" s="220" t="s">
        <v>198</v>
      </c>
      <c r="C26" s="218" t="s">
        <v>167</v>
      </c>
      <c r="D26" s="218" t="s">
        <v>13</v>
      </c>
      <c r="E26" s="90" t="s">
        <v>220</v>
      </c>
      <c r="F26" s="65" t="s">
        <v>95</v>
      </c>
      <c r="G26" s="65" t="s">
        <v>14</v>
      </c>
      <c r="H26" s="65"/>
      <c r="I26" s="218"/>
      <c r="J26" s="228">
        <f t="shared" si="5"/>
        <v>28.56</v>
      </c>
      <c r="K26" s="228">
        <f t="shared" si="6"/>
        <v>0</v>
      </c>
      <c r="L26" s="228">
        <f t="shared" si="6"/>
        <v>0</v>
      </c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27"/>
      <c r="AK26" s="27"/>
      <c r="AL26" s="27"/>
      <c r="AM26" s="27"/>
      <c r="AN26" s="27"/>
      <c r="AO26" s="27"/>
      <c r="AP26" s="27"/>
      <c r="AQ26" s="27"/>
      <c r="AR26" s="27"/>
      <c r="AS26" s="27"/>
      <c r="AT26" s="27"/>
      <c r="AU26" s="27"/>
      <c r="AV26" s="27"/>
      <c r="AW26" s="27"/>
      <c r="AX26" s="27"/>
      <c r="AY26" s="27"/>
      <c r="AZ26" s="27"/>
      <c r="BA26" s="27"/>
    </row>
    <row r="27" spans="1:53" s="28" customFormat="1" ht="21.75" customHeight="1" x14ac:dyDescent="0.25">
      <c r="A27" s="106" t="s">
        <v>49</v>
      </c>
      <c r="B27" s="220" t="s">
        <v>198</v>
      </c>
      <c r="C27" s="218" t="s">
        <v>167</v>
      </c>
      <c r="D27" s="218" t="s">
        <v>13</v>
      </c>
      <c r="E27" s="90" t="s">
        <v>220</v>
      </c>
      <c r="F27" s="65" t="s">
        <v>95</v>
      </c>
      <c r="G27" s="65" t="s">
        <v>14</v>
      </c>
      <c r="H27" s="65" t="s">
        <v>26</v>
      </c>
      <c r="I27" s="218"/>
      <c r="J27" s="228">
        <f t="shared" si="5"/>
        <v>28.56</v>
      </c>
      <c r="K27" s="228">
        <f t="shared" si="6"/>
        <v>0</v>
      </c>
      <c r="L27" s="228">
        <f t="shared" si="6"/>
        <v>0</v>
      </c>
      <c r="M27" s="27"/>
      <c r="N27" s="27"/>
      <c r="O27" s="27"/>
      <c r="P27" s="27"/>
      <c r="Q27" s="27"/>
      <c r="R27" s="27"/>
      <c r="S27" s="27"/>
      <c r="T27" s="27"/>
      <c r="U27" s="27"/>
      <c r="V27" s="27"/>
      <c r="W27" s="27"/>
      <c r="X27" s="27"/>
      <c r="Y27" s="27"/>
      <c r="Z27" s="27"/>
      <c r="AA27" s="27"/>
      <c r="AB27" s="27"/>
      <c r="AC27" s="27"/>
      <c r="AD27" s="27"/>
      <c r="AE27" s="27"/>
      <c r="AF27" s="27"/>
      <c r="AG27" s="27"/>
      <c r="AH27" s="27"/>
      <c r="AI27" s="27"/>
      <c r="AJ27" s="27"/>
      <c r="AK27" s="27"/>
      <c r="AL27" s="27"/>
      <c r="AM27" s="27"/>
      <c r="AN27" s="27"/>
      <c r="AO27" s="27"/>
      <c r="AP27" s="27"/>
      <c r="AQ27" s="27"/>
      <c r="AR27" s="27"/>
      <c r="AS27" s="27"/>
      <c r="AT27" s="27"/>
      <c r="AU27" s="27"/>
      <c r="AV27" s="27"/>
      <c r="AW27" s="27"/>
      <c r="AX27" s="27"/>
      <c r="AY27" s="27"/>
      <c r="AZ27" s="27"/>
      <c r="BA27" s="27"/>
    </row>
    <row r="28" spans="1:53" s="28" customFormat="1" ht="49.5" customHeight="1" x14ac:dyDescent="0.25">
      <c r="A28" s="209" t="s">
        <v>153</v>
      </c>
      <c r="B28" s="155" t="s">
        <v>198</v>
      </c>
      <c r="C28" s="153" t="s">
        <v>167</v>
      </c>
      <c r="D28" s="153" t="s">
        <v>13</v>
      </c>
      <c r="E28" s="89" t="s">
        <v>220</v>
      </c>
      <c r="F28" s="88" t="s">
        <v>95</v>
      </c>
      <c r="G28" s="88" t="s">
        <v>14</v>
      </c>
      <c r="H28" s="88" t="s">
        <v>26</v>
      </c>
      <c r="I28" s="153" t="s">
        <v>190</v>
      </c>
      <c r="J28" s="229">
        <f>'Прил 2'!J71</f>
        <v>28.56</v>
      </c>
      <c r="K28" s="229">
        <f>'Прил 2'!K71</f>
        <v>0</v>
      </c>
      <c r="L28" s="229">
        <f>'Прил 2'!L71</f>
        <v>0</v>
      </c>
      <c r="M28" s="27"/>
      <c r="N28" s="27"/>
      <c r="O28" s="27"/>
      <c r="P28" s="27"/>
      <c r="Q28" s="27"/>
      <c r="R28" s="27"/>
      <c r="S28" s="27"/>
      <c r="T28" s="27"/>
      <c r="U28" s="27"/>
      <c r="V28" s="27"/>
      <c r="W28" s="27"/>
      <c r="X28" s="27"/>
      <c r="Y28" s="27"/>
      <c r="Z28" s="27"/>
      <c r="AA28" s="27"/>
      <c r="AB28" s="27"/>
      <c r="AC28" s="27"/>
      <c r="AD28" s="27"/>
      <c r="AE28" s="27"/>
      <c r="AF28" s="27"/>
      <c r="AG28" s="27"/>
      <c r="AH28" s="27"/>
      <c r="AI28" s="27"/>
      <c r="AJ28" s="27"/>
      <c r="AK28" s="27"/>
      <c r="AL28" s="27"/>
      <c r="AM28" s="27"/>
      <c r="AN28" s="27"/>
      <c r="AO28" s="27"/>
      <c r="AP28" s="27"/>
      <c r="AQ28" s="27"/>
      <c r="AR28" s="27"/>
      <c r="AS28" s="27"/>
      <c r="AT28" s="27"/>
      <c r="AU28" s="27"/>
      <c r="AV28" s="27"/>
      <c r="AW28" s="27"/>
      <c r="AX28" s="27"/>
      <c r="AY28" s="27"/>
      <c r="AZ28" s="27"/>
      <c r="BA28" s="27"/>
    </row>
    <row r="29" spans="1:53" s="28" customFormat="1" ht="67.5" customHeight="1" x14ac:dyDescent="0.25">
      <c r="A29" s="70" t="s">
        <v>196</v>
      </c>
      <c r="B29" s="5" t="s">
        <v>193</v>
      </c>
      <c r="C29" s="65"/>
      <c r="D29" s="65"/>
      <c r="E29" s="65"/>
      <c r="F29" s="84"/>
      <c r="G29" s="88"/>
      <c r="H29" s="88"/>
      <c r="I29" s="88"/>
      <c r="J29" s="228">
        <f t="shared" ref="J29:J34" si="7">J30</f>
        <v>0.5</v>
      </c>
      <c r="K29" s="228">
        <f t="shared" ref="K29:L34" si="8">K30</f>
        <v>0.5</v>
      </c>
      <c r="L29" s="228">
        <f t="shared" si="8"/>
        <v>0</v>
      </c>
      <c r="M29" s="27"/>
      <c r="N29" s="27"/>
      <c r="O29" s="27"/>
      <c r="P29" s="27"/>
      <c r="Q29" s="27"/>
      <c r="R29" s="27"/>
      <c r="S29" s="27"/>
      <c r="T29" s="27"/>
      <c r="U29" s="27"/>
      <c r="V29" s="27"/>
      <c r="W29" s="27"/>
      <c r="X29" s="27"/>
      <c r="Y29" s="27"/>
      <c r="Z29" s="27"/>
      <c r="AA29" s="27"/>
      <c r="AB29" s="27"/>
      <c r="AC29" s="27"/>
      <c r="AD29" s="27"/>
      <c r="AE29" s="27"/>
      <c r="AF29" s="27"/>
      <c r="AG29" s="27"/>
      <c r="AH29" s="27"/>
      <c r="AI29" s="27"/>
      <c r="AJ29" s="27"/>
      <c r="AK29" s="27"/>
      <c r="AL29" s="27"/>
      <c r="AM29" s="27"/>
      <c r="AN29" s="27"/>
      <c r="AO29" s="27"/>
      <c r="AP29" s="27"/>
      <c r="AQ29" s="27"/>
      <c r="AR29" s="27"/>
      <c r="AS29" s="27"/>
      <c r="AT29" s="27"/>
      <c r="AU29" s="27"/>
      <c r="AV29" s="27"/>
      <c r="AW29" s="27"/>
      <c r="AX29" s="27"/>
      <c r="AY29" s="27"/>
      <c r="AZ29" s="27"/>
      <c r="BA29" s="27"/>
    </row>
    <row r="30" spans="1:53" s="28" customFormat="1" ht="33" customHeight="1" x14ac:dyDescent="0.25">
      <c r="A30" s="70" t="s">
        <v>194</v>
      </c>
      <c r="B30" s="5" t="s">
        <v>193</v>
      </c>
      <c r="C30" s="65" t="s">
        <v>167</v>
      </c>
      <c r="D30" s="65" t="s">
        <v>167</v>
      </c>
      <c r="E30" s="65" t="s">
        <v>195</v>
      </c>
      <c r="F30" s="84"/>
      <c r="G30" s="88"/>
      <c r="H30" s="88"/>
      <c r="I30" s="88"/>
      <c r="J30" s="228">
        <f t="shared" si="7"/>
        <v>0.5</v>
      </c>
      <c r="K30" s="228">
        <f t="shared" si="8"/>
        <v>0.5</v>
      </c>
      <c r="L30" s="228">
        <f t="shared" si="8"/>
        <v>0</v>
      </c>
      <c r="M30" s="27"/>
      <c r="N30" s="27"/>
      <c r="O30" s="27"/>
      <c r="P30" s="27"/>
      <c r="Q30" s="27"/>
      <c r="R30" s="27"/>
      <c r="S30" s="27"/>
      <c r="T30" s="27"/>
      <c r="U30" s="27"/>
      <c r="V30" s="27"/>
      <c r="W30" s="27"/>
      <c r="X30" s="27"/>
      <c r="Y30" s="27"/>
      <c r="Z30" s="27"/>
      <c r="AA30" s="27"/>
      <c r="AB30" s="27"/>
      <c r="AC30" s="27"/>
      <c r="AD30" s="27"/>
      <c r="AE30" s="27"/>
      <c r="AF30" s="27"/>
      <c r="AG30" s="27"/>
      <c r="AH30" s="27"/>
      <c r="AI30" s="27"/>
      <c r="AJ30" s="27"/>
      <c r="AK30" s="27"/>
      <c r="AL30" s="27"/>
      <c r="AM30" s="27"/>
      <c r="AN30" s="27"/>
      <c r="AO30" s="27"/>
      <c r="AP30" s="27"/>
      <c r="AQ30" s="27"/>
      <c r="AR30" s="27"/>
      <c r="AS30" s="27"/>
      <c r="AT30" s="27"/>
      <c r="AU30" s="27"/>
      <c r="AV30" s="27"/>
      <c r="AW30" s="27"/>
      <c r="AX30" s="27"/>
      <c r="AY30" s="27"/>
      <c r="AZ30" s="27"/>
      <c r="BA30" s="27"/>
    </row>
    <row r="31" spans="1:53" s="28" customFormat="1" ht="34.5" customHeight="1" x14ac:dyDescent="0.25">
      <c r="A31" s="70" t="s">
        <v>92</v>
      </c>
      <c r="B31" s="5" t="s">
        <v>193</v>
      </c>
      <c r="C31" s="5" t="s">
        <v>167</v>
      </c>
      <c r="D31" s="5" t="s">
        <v>32</v>
      </c>
      <c r="E31" s="5" t="s">
        <v>195</v>
      </c>
      <c r="F31" s="5" t="s">
        <v>94</v>
      </c>
      <c r="G31" s="88"/>
      <c r="H31" s="88"/>
      <c r="I31" s="88"/>
      <c r="J31" s="228">
        <f t="shared" si="7"/>
        <v>0.5</v>
      </c>
      <c r="K31" s="228">
        <f t="shared" si="8"/>
        <v>0.5</v>
      </c>
      <c r="L31" s="228">
        <f t="shared" si="8"/>
        <v>0</v>
      </c>
      <c r="M31" s="27"/>
      <c r="N31" s="27"/>
      <c r="O31" s="27"/>
      <c r="P31" s="27"/>
      <c r="Q31" s="27"/>
      <c r="R31" s="27"/>
      <c r="S31" s="27"/>
      <c r="T31" s="27"/>
      <c r="U31" s="27"/>
      <c r="V31" s="27"/>
      <c r="W31" s="27"/>
      <c r="X31" s="27"/>
      <c r="Y31" s="27"/>
      <c r="Z31" s="27"/>
      <c r="AA31" s="27"/>
      <c r="AB31" s="27"/>
      <c r="AC31" s="27"/>
      <c r="AD31" s="27"/>
      <c r="AE31" s="27"/>
      <c r="AF31" s="27"/>
      <c r="AG31" s="27"/>
      <c r="AH31" s="27"/>
      <c r="AI31" s="27"/>
      <c r="AJ31" s="27"/>
      <c r="AK31" s="27"/>
      <c r="AL31" s="27"/>
      <c r="AM31" s="27"/>
      <c r="AN31" s="27"/>
      <c r="AO31" s="27"/>
      <c r="AP31" s="27"/>
      <c r="AQ31" s="27"/>
      <c r="AR31" s="27"/>
      <c r="AS31" s="27"/>
      <c r="AT31" s="27"/>
      <c r="AU31" s="27"/>
      <c r="AV31" s="27"/>
      <c r="AW31" s="27"/>
      <c r="AX31" s="27"/>
      <c r="AY31" s="27"/>
      <c r="AZ31" s="27"/>
      <c r="BA31" s="27"/>
    </row>
    <row r="32" spans="1:53" s="28" customFormat="1" ht="36" customHeight="1" x14ac:dyDescent="0.25">
      <c r="A32" s="70" t="s">
        <v>93</v>
      </c>
      <c r="B32" s="5" t="s">
        <v>193</v>
      </c>
      <c r="C32" s="5" t="s">
        <v>167</v>
      </c>
      <c r="D32" s="5" t="s">
        <v>32</v>
      </c>
      <c r="E32" s="5" t="s">
        <v>195</v>
      </c>
      <c r="F32" s="5" t="s">
        <v>95</v>
      </c>
      <c r="G32" s="88"/>
      <c r="H32" s="88"/>
      <c r="I32" s="88"/>
      <c r="J32" s="228">
        <f t="shared" si="7"/>
        <v>0.5</v>
      </c>
      <c r="K32" s="228">
        <f t="shared" si="8"/>
        <v>0.5</v>
      </c>
      <c r="L32" s="228">
        <f t="shared" si="8"/>
        <v>0</v>
      </c>
      <c r="M32" s="27"/>
      <c r="N32" s="27"/>
      <c r="O32" s="27"/>
      <c r="P32" s="27"/>
      <c r="Q32" s="27"/>
      <c r="R32" s="27"/>
      <c r="S32" s="27"/>
      <c r="T32" s="27"/>
      <c r="U32" s="27"/>
      <c r="V32" s="27"/>
      <c r="W32" s="27"/>
      <c r="X32" s="27"/>
      <c r="Y32" s="27"/>
      <c r="Z32" s="27"/>
      <c r="AA32" s="27"/>
      <c r="AB32" s="27"/>
      <c r="AC32" s="27"/>
      <c r="AD32" s="27"/>
      <c r="AE32" s="27"/>
      <c r="AF32" s="27"/>
      <c r="AG32" s="27"/>
      <c r="AH32" s="27"/>
      <c r="AI32" s="27"/>
      <c r="AJ32" s="27"/>
      <c r="AK32" s="27"/>
      <c r="AL32" s="27"/>
      <c r="AM32" s="27"/>
      <c r="AN32" s="27"/>
      <c r="AO32" s="27"/>
      <c r="AP32" s="27"/>
      <c r="AQ32" s="27"/>
      <c r="AR32" s="27"/>
      <c r="AS32" s="27"/>
      <c r="AT32" s="27"/>
      <c r="AU32" s="27"/>
      <c r="AV32" s="27"/>
      <c r="AW32" s="27"/>
      <c r="AX32" s="27"/>
      <c r="AY32" s="27"/>
      <c r="AZ32" s="27"/>
      <c r="BA32" s="27"/>
    </row>
    <row r="33" spans="1:53" s="28" customFormat="1" ht="17.25" customHeight="1" x14ac:dyDescent="0.25">
      <c r="A33" s="111" t="s">
        <v>12</v>
      </c>
      <c r="B33" s="5" t="s">
        <v>193</v>
      </c>
      <c r="C33" s="5" t="s">
        <v>167</v>
      </c>
      <c r="D33" s="5" t="s">
        <v>32</v>
      </c>
      <c r="E33" s="5" t="s">
        <v>195</v>
      </c>
      <c r="F33" s="5" t="s">
        <v>95</v>
      </c>
      <c r="G33" s="65" t="s">
        <v>13</v>
      </c>
      <c r="H33" s="88"/>
      <c r="I33" s="88"/>
      <c r="J33" s="228">
        <f t="shared" si="7"/>
        <v>0.5</v>
      </c>
      <c r="K33" s="228">
        <f t="shared" si="8"/>
        <v>0.5</v>
      </c>
      <c r="L33" s="228">
        <f t="shared" si="8"/>
        <v>0</v>
      </c>
      <c r="M33" s="27"/>
      <c r="N33" s="27"/>
      <c r="O33" s="27"/>
      <c r="P33" s="27"/>
      <c r="Q33" s="27"/>
      <c r="R33" s="27"/>
      <c r="S33" s="27"/>
      <c r="T33" s="27"/>
      <c r="U33" s="27"/>
      <c r="V33" s="27"/>
      <c r="W33" s="27"/>
      <c r="X33" s="27"/>
      <c r="Y33" s="27"/>
      <c r="Z33" s="27"/>
      <c r="AA33" s="27"/>
      <c r="AB33" s="27"/>
      <c r="AC33" s="27"/>
      <c r="AD33" s="27"/>
      <c r="AE33" s="27"/>
      <c r="AF33" s="27"/>
      <c r="AG33" s="27"/>
      <c r="AH33" s="27"/>
      <c r="AI33" s="27"/>
      <c r="AJ33" s="27"/>
      <c r="AK33" s="27"/>
      <c r="AL33" s="27"/>
      <c r="AM33" s="27"/>
      <c r="AN33" s="27"/>
      <c r="AO33" s="27"/>
      <c r="AP33" s="27"/>
      <c r="AQ33" s="27"/>
      <c r="AR33" s="27"/>
      <c r="AS33" s="27"/>
      <c r="AT33" s="27"/>
      <c r="AU33" s="27"/>
      <c r="AV33" s="27"/>
      <c r="AW33" s="27"/>
      <c r="AX33" s="27"/>
      <c r="AY33" s="27"/>
      <c r="AZ33" s="27"/>
      <c r="BA33" s="27"/>
    </row>
    <row r="34" spans="1:53" s="28" customFormat="1" ht="23.25" customHeight="1" x14ac:dyDescent="0.25">
      <c r="A34" s="111" t="s">
        <v>189</v>
      </c>
      <c r="B34" s="5" t="s">
        <v>193</v>
      </c>
      <c r="C34" s="5" t="s">
        <v>167</v>
      </c>
      <c r="D34" s="5" t="s">
        <v>32</v>
      </c>
      <c r="E34" s="5" t="s">
        <v>195</v>
      </c>
      <c r="F34" s="5" t="s">
        <v>95</v>
      </c>
      <c r="G34" s="65" t="s">
        <v>13</v>
      </c>
      <c r="H34" s="65" t="s">
        <v>28</v>
      </c>
      <c r="I34" s="88"/>
      <c r="J34" s="228">
        <f t="shared" si="7"/>
        <v>0.5</v>
      </c>
      <c r="K34" s="228">
        <f t="shared" si="8"/>
        <v>0.5</v>
      </c>
      <c r="L34" s="228">
        <f t="shared" si="8"/>
        <v>0</v>
      </c>
      <c r="M34" s="27"/>
      <c r="N34" s="27"/>
      <c r="O34" s="27"/>
      <c r="P34" s="27"/>
      <c r="Q34" s="27"/>
      <c r="R34" s="27"/>
      <c r="S34" s="27"/>
      <c r="T34" s="27"/>
      <c r="U34" s="27"/>
      <c r="V34" s="27"/>
      <c r="W34" s="27"/>
      <c r="X34" s="27"/>
      <c r="Y34" s="27"/>
      <c r="Z34" s="27"/>
      <c r="AA34" s="27"/>
      <c r="AB34" s="27"/>
      <c r="AC34" s="27"/>
      <c r="AD34" s="27"/>
      <c r="AE34" s="27"/>
      <c r="AF34" s="27"/>
      <c r="AG34" s="27"/>
      <c r="AH34" s="27"/>
      <c r="AI34" s="27"/>
      <c r="AJ34" s="27"/>
      <c r="AK34" s="27"/>
      <c r="AL34" s="27"/>
      <c r="AM34" s="27"/>
      <c r="AN34" s="27"/>
      <c r="AO34" s="27"/>
      <c r="AP34" s="27"/>
      <c r="AQ34" s="27"/>
      <c r="AR34" s="27"/>
      <c r="AS34" s="27"/>
      <c r="AT34" s="27"/>
      <c r="AU34" s="27"/>
      <c r="AV34" s="27"/>
      <c r="AW34" s="27"/>
      <c r="AX34" s="27"/>
      <c r="AY34" s="27"/>
      <c r="AZ34" s="27"/>
      <c r="BA34" s="27"/>
    </row>
    <row r="35" spans="1:53" s="28" customFormat="1" ht="49.5" customHeight="1" x14ac:dyDescent="0.25">
      <c r="A35" s="209" t="s">
        <v>153</v>
      </c>
      <c r="B35" s="212" t="s">
        <v>193</v>
      </c>
      <c r="C35" s="74" t="s">
        <v>167</v>
      </c>
      <c r="D35" s="88" t="s">
        <v>32</v>
      </c>
      <c r="E35" s="76">
        <v>42300</v>
      </c>
      <c r="F35" s="74" t="s">
        <v>95</v>
      </c>
      <c r="G35" s="213" t="s">
        <v>13</v>
      </c>
      <c r="H35" s="214" t="s">
        <v>134</v>
      </c>
      <c r="I35" s="88">
        <v>911</v>
      </c>
      <c r="J35" s="229">
        <f>'Прил 2'!J52</f>
        <v>0.5</v>
      </c>
      <c r="K35" s="229">
        <f>'Прил 2'!K52</f>
        <v>0.5</v>
      </c>
      <c r="L35" s="229">
        <f>'Прил 2'!L52</f>
        <v>0</v>
      </c>
      <c r="M35" s="27"/>
      <c r="N35" s="27"/>
      <c r="O35" s="27"/>
      <c r="P35" s="27"/>
      <c r="Q35" s="27"/>
      <c r="R35" s="27"/>
      <c r="S35" s="27"/>
      <c r="T35" s="27"/>
      <c r="U35" s="27"/>
      <c r="V35" s="27"/>
      <c r="W35" s="27"/>
      <c r="X35" s="27"/>
      <c r="Y35" s="27"/>
      <c r="Z35" s="27"/>
      <c r="AA35" s="27"/>
      <c r="AB35" s="27"/>
      <c r="AC35" s="27"/>
      <c r="AD35" s="27"/>
      <c r="AE35" s="27"/>
      <c r="AF35" s="27"/>
      <c r="AG35" s="27"/>
      <c r="AH35" s="27"/>
      <c r="AI35" s="27"/>
      <c r="AJ35" s="27"/>
      <c r="AK35" s="27"/>
      <c r="AL35" s="27"/>
      <c r="AM35" s="27"/>
      <c r="AN35" s="27"/>
      <c r="AO35" s="27"/>
      <c r="AP35" s="27"/>
      <c r="AQ35" s="27"/>
      <c r="AR35" s="27"/>
      <c r="AS35" s="27"/>
      <c r="AT35" s="27"/>
      <c r="AU35" s="27"/>
      <c r="AV35" s="27"/>
      <c r="AW35" s="27"/>
      <c r="AX35" s="27"/>
      <c r="AY35" s="27"/>
      <c r="AZ35" s="27"/>
      <c r="BA35" s="27"/>
    </row>
    <row r="36" spans="1:53" ht="17.25" customHeight="1" x14ac:dyDescent="0.25">
      <c r="A36" s="78" t="s">
        <v>133</v>
      </c>
      <c r="B36" s="67" t="s">
        <v>30</v>
      </c>
      <c r="C36" s="5"/>
      <c r="D36" s="65"/>
      <c r="E36" s="90"/>
      <c r="F36" s="65"/>
      <c r="G36" s="157"/>
      <c r="H36" s="158"/>
      <c r="I36" s="159"/>
      <c r="J36" s="101">
        <f>J37+J50</f>
        <v>1110.8</v>
      </c>
      <c r="K36" s="101">
        <f>K37+K50</f>
        <v>976.8</v>
      </c>
      <c r="L36" s="101">
        <f>L37+L50</f>
        <v>976.8</v>
      </c>
      <c r="M36" s="63"/>
      <c r="N36" s="63"/>
      <c r="O36" s="63"/>
    </row>
    <row r="37" spans="1:53" ht="15.75" x14ac:dyDescent="0.25">
      <c r="A37" s="111" t="s">
        <v>128</v>
      </c>
      <c r="B37" s="67">
        <v>65</v>
      </c>
      <c r="C37" s="5">
        <v>1</v>
      </c>
      <c r="D37" s="74"/>
      <c r="E37" s="80"/>
      <c r="F37" s="74"/>
      <c r="G37" s="157"/>
      <c r="H37" s="158"/>
      <c r="I37" s="159"/>
      <c r="J37" s="101">
        <f>J38+J44</f>
        <v>449.2</v>
      </c>
      <c r="K37" s="101">
        <f t="shared" ref="K37:L37" si="9">K38</f>
        <v>449.2</v>
      </c>
      <c r="L37" s="101">
        <f t="shared" si="9"/>
        <v>449.2</v>
      </c>
    </row>
    <row r="38" spans="1:53" ht="31.5" x14ac:dyDescent="0.25">
      <c r="A38" s="111" t="s">
        <v>31</v>
      </c>
      <c r="B38" s="68" t="s">
        <v>30</v>
      </c>
      <c r="C38" s="65" t="s">
        <v>20</v>
      </c>
      <c r="D38" s="65" t="s">
        <v>32</v>
      </c>
      <c r="E38" s="90" t="s">
        <v>33</v>
      </c>
      <c r="F38" s="65"/>
      <c r="G38" s="68"/>
      <c r="H38" s="65"/>
      <c r="I38" s="65"/>
      <c r="J38" s="101">
        <f>J41</f>
        <v>449.2</v>
      </c>
      <c r="K38" s="101">
        <f>K41</f>
        <v>449.2</v>
      </c>
      <c r="L38" s="230">
        <f>L41</f>
        <v>449.2</v>
      </c>
    </row>
    <row r="39" spans="1:53" ht="78.75" x14ac:dyDescent="0.25">
      <c r="A39" s="100" t="s">
        <v>96</v>
      </c>
      <c r="B39" s="67">
        <v>65</v>
      </c>
      <c r="C39" s="5">
        <v>1</v>
      </c>
      <c r="D39" s="65" t="s">
        <v>32</v>
      </c>
      <c r="E39" s="66">
        <v>41150</v>
      </c>
      <c r="F39" s="65" t="s">
        <v>98</v>
      </c>
      <c r="G39" s="65"/>
      <c r="H39" s="65"/>
      <c r="I39" s="65"/>
      <c r="J39" s="101">
        <f>J40</f>
        <v>449.2</v>
      </c>
      <c r="K39" s="101">
        <f t="shared" ref="K39:L39" si="10">K40</f>
        <v>449.2</v>
      </c>
      <c r="L39" s="101">
        <f t="shared" si="10"/>
        <v>449.2</v>
      </c>
    </row>
    <row r="40" spans="1:53" ht="31.5" x14ac:dyDescent="0.25">
      <c r="A40" s="100" t="s">
        <v>97</v>
      </c>
      <c r="B40" s="67">
        <v>65</v>
      </c>
      <c r="C40" s="5">
        <v>1</v>
      </c>
      <c r="D40" s="65" t="s">
        <v>32</v>
      </c>
      <c r="E40" s="66">
        <v>41150</v>
      </c>
      <c r="F40" s="65" t="s">
        <v>99</v>
      </c>
      <c r="G40" s="65"/>
      <c r="H40" s="65"/>
      <c r="I40" s="65"/>
      <c r="J40" s="101">
        <f>J41</f>
        <v>449.2</v>
      </c>
      <c r="K40" s="101">
        <f t="shared" ref="K40:L40" si="11">K41</f>
        <v>449.2</v>
      </c>
      <c r="L40" s="101">
        <f t="shared" si="11"/>
        <v>449.2</v>
      </c>
    </row>
    <row r="41" spans="1:53" ht="15.75" x14ac:dyDescent="0.25">
      <c r="A41" s="111" t="s">
        <v>12</v>
      </c>
      <c r="B41" s="67">
        <v>65</v>
      </c>
      <c r="C41" s="5">
        <v>1</v>
      </c>
      <c r="D41" s="65" t="s">
        <v>32</v>
      </c>
      <c r="E41" s="66">
        <v>41150</v>
      </c>
      <c r="F41" s="5" t="s">
        <v>99</v>
      </c>
      <c r="G41" s="160" t="s">
        <v>13</v>
      </c>
      <c r="H41" s="161"/>
      <c r="I41" s="65"/>
      <c r="J41" s="101">
        <f>J42</f>
        <v>449.2</v>
      </c>
      <c r="K41" s="101">
        <f t="shared" ref="K41:L42" si="12">K42</f>
        <v>449.2</v>
      </c>
      <c r="L41" s="230">
        <f t="shared" si="12"/>
        <v>449.2</v>
      </c>
    </row>
    <row r="42" spans="1:53" ht="47.25" x14ac:dyDescent="0.25">
      <c r="A42" s="111" t="s">
        <v>29</v>
      </c>
      <c r="B42" s="67">
        <v>65</v>
      </c>
      <c r="C42" s="5">
        <v>1</v>
      </c>
      <c r="D42" s="65" t="s">
        <v>32</v>
      </c>
      <c r="E42" s="66">
        <v>41150</v>
      </c>
      <c r="F42" s="5" t="s">
        <v>99</v>
      </c>
      <c r="G42" s="162" t="s">
        <v>13</v>
      </c>
      <c r="H42" s="163" t="s">
        <v>24</v>
      </c>
      <c r="I42" s="65"/>
      <c r="J42" s="101">
        <f>J43</f>
        <v>449.2</v>
      </c>
      <c r="K42" s="101">
        <f t="shared" si="12"/>
        <v>449.2</v>
      </c>
      <c r="L42" s="230">
        <f t="shared" si="12"/>
        <v>449.2</v>
      </c>
    </row>
    <row r="43" spans="1:53" ht="47.25" x14ac:dyDescent="0.25">
      <c r="A43" s="209" t="s">
        <v>153</v>
      </c>
      <c r="B43" s="212">
        <v>65</v>
      </c>
      <c r="C43" s="74">
        <v>1</v>
      </c>
      <c r="D43" s="88" t="s">
        <v>32</v>
      </c>
      <c r="E43" s="80" t="s">
        <v>33</v>
      </c>
      <c r="F43" s="74" t="s">
        <v>99</v>
      </c>
      <c r="G43" s="213" t="s">
        <v>13</v>
      </c>
      <c r="H43" s="214" t="s">
        <v>24</v>
      </c>
      <c r="I43" s="88">
        <v>911</v>
      </c>
      <c r="J43" s="231">
        <f>'Прил 2'!J15</f>
        <v>449.2</v>
      </c>
      <c r="K43" s="231">
        <f>'Прил 2'!K15</f>
        <v>449.2</v>
      </c>
      <c r="L43" s="231">
        <f>'Прил 2'!L15</f>
        <v>449.2</v>
      </c>
    </row>
    <row r="44" spans="1:53" ht="0.75" customHeight="1" x14ac:dyDescent="0.25">
      <c r="A44" s="202" t="s">
        <v>187</v>
      </c>
      <c r="B44" s="64" t="s">
        <v>30</v>
      </c>
      <c r="C44" s="5" t="s">
        <v>20</v>
      </c>
      <c r="D44" s="65" t="s">
        <v>32</v>
      </c>
      <c r="E44" s="66" t="s">
        <v>188</v>
      </c>
      <c r="F44" s="5"/>
      <c r="G44" s="5"/>
      <c r="H44" s="5"/>
      <c r="I44" s="65"/>
      <c r="J44" s="101">
        <f>J45</f>
        <v>0</v>
      </c>
      <c r="K44" s="101">
        <f t="shared" ref="K44:L48" si="13">K45</f>
        <v>0</v>
      </c>
      <c r="L44" s="101">
        <f t="shared" si="13"/>
        <v>0</v>
      </c>
    </row>
    <row r="45" spans="1:53" ht="78.75" hidden="1" x14ac:dyDescent="0.25">
      <c r="A45" s="205" t="s">
        <v>96</v>
      </c>
      <c r="B45" s="64" t="s">
        <v>30</v>
      </c>
      <c r="C45" s="5" t="s">
        <v>20</v>
      </c>
      <c r="D45" s="65" t="s">
        <v>32</v>
      </c>
      <c r="E45" s="66" t="s">
        <v>188</v>
      </c>
      <c r="F45" s="5" t="s">
        <v>98</v>
      </c>
      <c r="G45" s="5"/>
      <c r="H45" s="5"/>
      <c r="I45" s="65"/>
      <c r="J45" s="101">
        <f>J46</f>
        <v>0</v>
      </c>
      <c r="K45" s="101">
        <f t="shared" si="13"/>
        <v>0</v>
      </c>
      <c r="L45" s="101">
        <f t="shared" si="13"/>
        <v>0</v>
      </c>
    </row>
    <row r="46" spans="1:53" ht="31.5" hidden="1" x14ac:dyDescent="0.25">
      <c r="A46" s="205" t="s">
        <v>97</v>
      </c>
      <c r="B46" s="64" t="s">
        <v>30</v>
      </c>
      <c r="C46" s="5" t="s">
        <v>20</v>
      </c>
      <c r="D46" s="65" t="s">
        <v>32</v>
      </c>
      <c r="E46" s="66" t="s">
        <v>188</v>
      </c>
      <c r="F46" s="5" t="s">
        <v>99</v>
      </c>
      <c r="G46" s="5"/>
      <c r="H46" s="5"/>
      <c r="I46" s="65"/>
      <c r="J46" s="101">
        <f>J47</f>
        <v>0</v>
      </c>
      <c r="K46" s="101">
        <f t="shared" si="13"/>
        <v>0</v>
      </c>
      <c r="L46" s="101">
        <f t="shared" si="13"/>
        <v>0</v>
      </c>
    </row>
    <row r="47" spans="1:53" ht="15.75" hidden="1" x14ac:dyDescent="0.25">
      <c r="A47" s="211" t="s">
        <v>12</v>
      </c>
      <c r="B47" s="64" t="s">
        <v>30</v>
      </c>
      <c r="C47" s="5" t="s">
        <v>20</v>
      </c>
      <c r="D47" s="65" t="s">
        <v>32</v>
      </c>
      <c r="E47" s="66" t="s">
        <v>188</v>
      </c>
      <c r="F47" s="5" t="s">
        <v>99</v>
      </c>
      <c r="G47" s="5" t="s">
        <v>13</v>
      </c>
      <c r="H47" s="5"/>
      <c r="I47" s="65"/>
      <c r="J47" s="101">
        <f>J48</f>
        <v>0</v>
      </c>
      <c r="K47" s="101">
        <f t="shared" si="13"/>
        <v>0</v>
      </c>
      <c r="L47" s="101">
        <f t="shared" si="13"/>
        <v>0</v>
      </c>
    </row>
    <row r="48" spans="1:53" ht="47.25" hidden="1" x14ac:dyDescent="0.25">
      <c r="A48" s="211" t="s">
        <v>29</v>
      </c>
      <c r="B48" s="64" t="s">
        <v>30</v>
      </c>
      <c r="C48" s="5" t="s">
        <v>20</v>
      </c>
      <c r="D48" s="65" t="s">
        <v>32</v>
      </c>
      <c r="E48" s="66" t="s">
        <v>188</v>
      </c>
      <c r="F48" s="5" t="s">
        <v>99</v>
      </c>
      <c r="G48" s="5" t="s">
        <v>13</v>
      </c>
      <c r="H48" s="5" t="s">
        <v>24</v>
      </c>
      <c r="I48" s="65"/>
      <c r="J48" s="101">
        <f>J49</f>
        <v>0</v>
      </c>
      <c r="K48" s="101">
        <f t="shared" si="13"/>
        <v>0</v>
      </c>
      <c r="L48" s="101">
        <f t="shared" si="13"/>
        <v>0</v>
      </c>
    </row>
    <row r="49" spans="1:53" ht="47.25" hidden="1" x14ac:dyDescent="0.25">
      <c r="A49" s="209" t="s">
        <v>153</v>
      </c>
      <c r="B49" s="81" t="s">
        <v>30</v>
      </c>
      <c r="C49" s="74" t="s">
        <v>20</v>
      </c>
      <c r="D49" s="88" t="s">
        <v>32</v>
      </c>
      <c r="E49" s="80" t="s">
        <v>188</v>
      </c>
      <c r="F49" s="74" t="s">
        <v>99</v>
      </c>
      <c r="G49" s="74" t="s">
        <v>13</v>
      </c>
      <c r="H49" s="74" t="s">
        <v>24</v>
      </c>
      <c r="I49" s="88" t="s">
        <v>190</v>
      </c>
      <c r="J49" s="231">
        <f>'Прил 2'!J18</f>
        <v>0</v>
      </c>
      <c r="K49" s="231">
        <f>'Прил 2'!K18</f>
        <v>0</v>
      </c>
      <c r="L49" s="231">
        <f>'Прил 2'!L18</f>
        <v>0</v>
      </c>
    </row>
    <row r="50" spans="1:53" ht="31.5" x14ac:dyDescent="0.25">
      <c r="A50" s="111" t="s">
        <v>131</v>
      </c>
      <c r="B50" s="64" t="s">
        <v>30</v>
      </c>
      <c r="C50" s="5" t="s">
        <v>21</v>
      </c>
      <c r="D50" s="65"/>
      <c r="E50" s="66"/>
      <c r="F50" s="5"/>
      <c r="G50" s="67"/>
      <c r="H50" s="5"/>
      <c r="I50" s="65"/>
      <c r="J50" s="101">
        <f>J51+J57+J67+J63</f>
        <v>661.6</v>
      </c>
      <c r="K50" s="101">
        <f t="shared" ref="K50:L50" si="14">K51+K57+K67+K63</f>
        <v>527.6</v>
      </c>
      <c r="L50" s="101">
        <f t="shared" si="14"/>
        <v>527.6</v>
      </c>
    </row>
    <row r="51" spans="1:53" ht="30.75" customHeight="1" x14ac:dyDescent="0.25">
      <c r="A51" s="111" t="s">
        <v>34</v>
      </c>
      <c r="B51" s="64" t="s">
        <v>30</v>
      </c>
      <c r="C51" s="5" t="s">
        <v>21</v>
      </c>
      <c r="D51" s="65" t="s">
        <v>32</v>
      </c>
      <c r="E51" s="66" t="s">
        <v>35</v>
      </c>
      <c r="F51" s="5"/>
      <c r="G51" s="67"/>
      <c r="H51" s="5"/>
      <c r="I51" s="68"/>
      <c r="J51" s="101">
        <f>J52</f>
        <v>397.6</v>
      </c>
      <c r="K51" s="101">
        <f>K54</f>
        <v>397.6</v>
      </c>
      <c r="L51" s="230">
        <f>L54</f>
        <v>397.6</v>
      </c>
    </row>
    <row r="52" spans="1:53" ht="84" customHeight="1" x14ac:dyDescent="0.25">
      <c r="A52" s="100" t="s">
        <v>96</v>
      </c>
      <c r="B52" s="64" t="s">
        <v>30</v>
      </c>
      <c r="C52" s="5" t="s">
        <v>21</v>
      </c>
      <c r="D52" s="65" t="s">
        <v>32</v>
      </c>
      <c r="E52" s="66" t="s">
        <v>35</v>
      </c>
      <c r="F52" s="5" t="s">
        <v>98</v>
      </c>
      <c r="G52" s="67"/>
      <c r="H52" s="5"/>
      <c r="I52" s="68"/>
      <c r="J52" s="101">
        <f>J53</f>
        <v>397.6</v>
      </c>
      <c r="K52" s="101">
        <f t="shared" ref="K52:L52" si="15">K53</f>
        <v>397.6</v>
      </c>
      <c r="L52" s="101">
        <f t="shared" si="15"/>
        <v>397.6</v>
      </c>
    </row>
    <row r="53" spans="1:53" ht="30.75" customHeight="1" x14ac:dyDescent="0.25">
      <c r="A53" s="100" t="s">
        <v>97</v>
      </c>
      <c r="B53" s="64" t="s">
        <v>30</v>
      </c>
      <c r="C53" s="5" t="s">
        <v>21</v>
      </c>
      <c r="D53" s="65" t="s">
        <v>32</v>
      </c>
      <c r="E53" s="66" t="s">
        <v>35</v>
      </c>
      <c r="F53" s="5" t="s">
        <v>99</v>
      </c>
      <c r="G53" s="67"/>
      <c r="H53" s="5"/>
      <c r="I53" s="68"/>
      <c r="J53" s="101">
        <f>J54</f>
        <v>397.6</v>
      </c>
      <c r="K53" s="101">
        <f t="shared" ref="K53:L53" si="16">K54</f>
        <v>397.6</v>
      </c>
      <c r="L53" s="101">
        <f t="shared" si="16"/>
        <v>397.6</v>
      </c>
    </row>
    <row r="54" spans="1:53" ht="15.75" x14ac:dyDescent="0.25">
      <c r="A54" s="111" t="s">
        <v>12</v>
      </c>
      <c r="B54" s="64" t="s">
        <v>30</v>
      </c>
      <c r="C54" s="5" t="s">
        <v>21</v>
      </c>
      <c r="D54" s="65" t="s">
        <v>32</v>
      </c>
      <c r="E54" s="66" t="s">
        <v>35</v>
      </c>
      <c r="F54" s="5" t="s">
        <v>99</v>
      </c>
      <c r="G54" s="67" t="s">
        <v>13</v>
      </c>
      <c r="H54" s="5"/>
      <c r="I54" s="68"/>
      <c r="J54" s="101">
        <f>J55</f>
        <v>397.6</v>
      </c>
      <c r="K54" s="101">
        <f t="shared" ref="K54:L55" si="17">K55</f>
        <v>397.6</v>
      </c>
      <c r="L54" s="230">
        <f t="shared" si="17"/>
        <v>397.6</v>
      </c>
    </row>
    <row r="55" spans="1:53" ht="63" customHeight="1" x14ac:dyDescent="0.25">
      <c r="A55" s="111" t="s">
        <v>60</v>
      </c>
      <c r="B55" s="64" t="s">
        <v>30</v>
      </c>
      <c r="C55" s="65" t="s">
        <v>21</v>
      </c>
      <c r="D55" s="65" t="s">
        <v>32</v>
      </c>
      <c r="E55" s="90">
        <v>41110</v>
      </c>
      <c r="F55" s="65" t="s">
        <v>99</v>
      </c>
      <c r="G55" s="68" t="s">
        <v>13</v>
      </c>
      <c r="H55" s="65" t="s">
        <v>14</v>
      </c>
      <c r="I55" s="68"/>
      <c r="J55" s="101">
        <f>J56</f>
        <v>397.6</v>
      </c>
      <c r="K55" s="101">
        <f t="shared" si="17"/>
        <v>397.6</v>
      </c>
      <c r="L55" s="230">
        <f t="shared" si="17"/>
        <v>397.6</v>
      </c>
    </row>
    <row r="56" spans="1:53" ht="47.25" x14ac:dyDescent="0.25">
      <c r="A56" s="209" t="s">
        <v>153</v>
      </c>
      <c r="B56" s="81" t="s">
        <v>30</v>
      </c>
      <c r="C56" s="88" t="s">
        <v>21</v>
      </c>
      <c r="D56" s="88" t="s">
        <v>32</v>
      </c>
      <c r="E56" s="89" t="s">
        <v>35</v>
      </c>
      <c r="F56" s="88" t="s">
        <v>99</v>
      </c>
      <c r="G56" s="212" t="s">
        <v>13</v>
      </c>
      <c r="H56" s="74" t="s">
        <v>14</v>
      </c>
      <c r="I56" s="88">
        <v>911</v>
      </c>
      <c r="J56" s="231">
        <f>'Прил 2'!J24</f>
        <v>397.6</v>
      </c>
      <c r="K56" s="231">
        <f>'Прил 2'!K24</f>
        <v>397.6</v>
      </c>
      <c r="L56" s="231">
        <f>'Прил 2'!L24</f>
        <v>397.6</v>
      </c>
    </row>
    <row r="57" spans="1:53" ht="31.5" x14ac:dyDescent="0.25">
      <c r="A57" s="70" t="s">
        <v>213</v>
      </c>
      <c r="B57" s="68" t="s">
        <v>30</v>
      </c>
      <c r="C57" s="65" t="s">
        <v>21</v>
      </c>
      <c r="D57" s="65" t="s">
        <v>32</v>
      </c>
      <c r="E57" s="90" t="s">
        <v>36</v>
      </c>
      <c r="F57" s="65"/>
      <c r="G57" s="67"/>
      <c r="H57" s="5"/>
      <c r="I57" s="68"/>
      <c r="J57" s="101">
        <f>J60</f>
        <v>234</v>
      </c>
      <c r="K57" s="101">
        <f t="shared" ref="K57:L57" si="18">K60</f>
        <v>100</v>
      </c>
      <c r="L57" s="101">
        <f t="shared" si="18"/>
        <v>100</v>
      </c>
    </row>
    <row r="58" spans="1:53" ht="31.5" x14ac:dyDescent="0.25">
      <c r="A58" s="70" t="s">
        <v>92</v>
      </c>
      <c r="B58" s="64" t="s">
        <v>30</v>
      </c>
      <c r="C58" s="65" t="s">
        <v>21</v>
      </c>
      <c r="D58" s="65" t="s">
        <v>32</v>
      </c>
      <c r="E58" s="90" t="s">
        <v>36</v>
      </c>
      <c r="F58" s="65" t="s">
        <v>94</v>
      </c>
      <c r="G58" s="67"/>
      <c r="H58" s="5"/>
      <c r="I58" s="68"/>
      <c r="J58" s="101">
        <f>J59</f>
        <v>234</v>
      </c>
      <c r="K58" s="101">
        <f t="shared" ref="K58:L58" si="19">K59</f>
        <v>100</v>
      </c>
      <c r="L58" s="101">
        <f t="shared" si="19"/>
        <v>100</v>
      </c>
    </row>
    <row r="59" spans="1:53" ht="47.25" x14ac:dyDescent="0.25">
      <c r="A59" s="70" t="s">
        <v>93</v>
      </c>
      <c r="B59" s="64" t="s">
        <v>30</v>
      </c>
      <c r="C59" s="65" t="s">
        <v>21</v>
      </c>
      <c r="D59" s="65" t="s">
        <v>32</v>
      </c>
      <c r="E59" s="90" t="s">
        <v>36</v>
      </c>
      <c r="F59" s="65" t="s">
        <v>95</v>
      </c>
      <c r="G59" s="67"/>
      <c r="H59" s="5"/>
      <c r="I59" s="68"/>
      <c r="J59" s="101">
        <f>J60</f>
        <v>234</v>
      </c>
      <c r="K59" s="101">
        <f t="shared" ref="K59:L59" si="20">K60</f>
        <v>100</v>
      </c>
      <c r="L59" s="101">
        <f t="shared" si="20"/>
        <v>100</v>
      </c>
    </row>
    <row r="60" spans="1:53" ht="15.75" x14ac:dyDescent="0.25">
      <c r="A60" s="111" t="s">
        <v>12</v>
      </c>
      <c r="B60" s="64" t="s">
        <v>30</v>
      </c>
      <c r="C60" s="65" t="s">
        <v>21</v>
      </c>
      <c r="D60" s="65" t="s">
        <v>32</v>
      </c>
      <c r="E60" s="90" t="s">
        <v>36</v>
      </c>
      <c r="F60" s="65" t="s">
        <v>95</v>
      </c>
      <c r="G60" s="67" t="s">
        <v>13</v>
      </c>
      <c r="H60" s="5"/>
      <c r="I60" s="68"/>
      <c r="J60" s="101">
        <f>J61</f>
        <v>234</v>
      </c>
      <c r="K60" s="101">
        <f t="shared" ref="K60:L61" si="21">K61</f>
        <v>100</v>
      </c>
      <c r="L60" s="230">
        <f t="shared" si="21"/>
        <v>100</v>
      </c>
    </row>
    <row r="61" spans="1:53" ht="69.75" customHeight="1" x14ac:dyDescent="0.25">
      <c r="A61" s="111" t="s">
        <v>60</v>
      </c>
      <c r="B61" s="64" t="s">
        <v>30</v>
      </c>
      <c r="C61" s="65" t="s">
        <v>21</v>
      </c>
      <c r="D61" s="65" t="s">
        <v>32</v>
      </c>
      <c r="E61" s="90" t="s">
        <v>36</v>
      </c>
      <c r="F61" s="65" t="s">
        <v>95</v>
      </c>
      <c r="G61" s="67" t="s">
        <v>13</v>
      </c>
      <c r="H61" s="5" t="s">
        <v>14</v>
      </c>
      <c r="I61" s="68"/>
      <c r="J61" s="101">
        <f>J62</f>
        <v>234</v>
      </c>
      <c r="K61" s="101">
        <f t="shared" si="21"/>
        <v>100</v>
      </c>
      <c r="L61" s="230">
        <f t="shared" si="21"/>
        <v>100</v>
      </c>
    </row>
    <row r="62" spans="1:53" s="10" customFormat="1" ht="47.25" x14ac:dyDescent="0.25">
      <c r="A62" s="209" t="s">
        <v>153</v>
      </c>
      <c r="B62" s="81" t="s">
        <v>30</v>
      </c>
      <c r="C62" s="88" t="s">
        <v>21</v>
      </c>
      <c r="D62" s="88" t="s">
        <v>32</v>
      </c>
      <c r="E62" s="89" t="s">
        <v>36</v>
      </c>
      <c r="F62" s="88" t="s">
        <v>95</v>
      </c>
      <c r="G62" s="212" t="s">
        <v>13</v>
      </c>
      <c r="H62" s="74" t="s">
        <v>14</v>
      </c>
      <c r="I62" s="216">
        <v>911</v>
      </c>
      <c r="J62" s="231">
        <f>'Прил 2'!J26</f>
        <v>234</v>
      </c>
      <c r="K62" s="231">
        <f>'Прил 2'!K26</f>
        <v>100</v>
      </c>
      <c r="L62" s="231">
        <f>'Прил 2'!L26</f>
        <v>100</v>
      </c>
      <c r="M62" s="225"/>
      <c r="N62" s="225"/>
      <c r="O62" s="225"/>
      <c r="P62" s="225"/>
      <c r="Q62" s="225"/>
      <c r="R62" s="225"/>
      <c r="S62" s="225"/>
      <c r="T62" s="225"/>
      <c r="U62" s="225"/>
      <c r="V62" s="225"/>
      <c r="W62" s="225"/>
      <c r="X62" s="225"/>
      <c r="Y62" s="225"/>
      <c r="Z62" s="225"/>
      <c r="AA62" s="225"/>
      <c r="AB62" s="225"/>
      <c r="AC62" s="225"/>
      <c r="AD62" s="225"/>
      <c r="AE62" s="225"/>
      <c r="AF62" s="225"/>
      <c r="AG62" s="225"/>
      <c r="AH62" s="225"/>
      <c r="AI62" s="225"/>
      <c r="AJ62" s="225"/>
      <c r="AK62" s="225"/>
      <c r="AL62" s="225"/>
      <c r="AM62" s="225"/>
      <c r="AN62" s="225"/>
      <c r="AO62" s="225"/>
      <c r="AP62" s="225"/>
      <c r="AQ62" s="225"/>
      <c r="AR62" s="225"/>
      <c r="AS62" s="225"/>
      <c r="AT62" s="225"/>
      <c r="AU62" s="225"/>
      <c r="AV62" s="225"/>
      <c r="AW62" s="225"/>
      <c r="AX62" s="225"/>
      <c r="AY62" s="225"/>
      <c r="AZ62" s="225"/>
      <c r="BA62" s="225"/>
    </row>
    <row r="63" spans="1:53" ht="47.25" x14ac:dyDescent="0.25">
      <c r="A63" s="70" t="s">
        <v>93</v>
      </c>
      <c r="B63" s="64" t="s">
        <v>30</v>
      </c>
      <c r="C63" s="65" t="s">
        <v>21</v>
      </c>
      <c r="D63" s="65" t="s">
        <v>32</v>
      </c>
      <c r="E63" s="90" t="s">
        <v>36</v>
      </c>
      <c r="F63" s="65" t="s">
        <v>104</v>
      </c>
      <c r="G63" s="67"/>
      <c r="H63" s="5"/>
      <c r="I63" s="68"/>
      <c r="J63" s="101">
        <f>J64</f>
        <v>30</v>
      </c>
      <c r="K63" s="101">
        <f t="shared" ref="K63:L65" si="22">K64</f>
        <v>30</v>
      </c>
      <c r="L63" s="101">
        <f t="shared" ref="L63" si="23">L64</f>
        <v>30</v>
      </c>
    </row>
    <row r="64" spans="1:53" ht="15.75" x14ac:dyDescent="0.25">
      <c r="A64" s="111" t="s">
        <v>12</v>
      </c>
      <c r="B64" s="64" t="s">
        <v>30</v>
      </c>
      <c r="C64" s="65" t="s">
        <v>21</v>
      </c>
      <c r="D64" s="65" t="s">
        <v>32</v>
      </c>
      <c r="E64" s="90" t="s">
        <v>36</v>
      </c>
      <c r="F64" s="65" t="s">
        <v>104</v>
      </c>
      <c r="G64" s="67" t="s">
        <v>13</v>
      </c>
      <c r="H64" s="5"/>
      <c r="I64" s="68"/>
      <c r="J64" s="101">
        <f>J65</f>
        <v>30</v>
      </c>
      <c r="K64" s="101">
        <f t="shared" si="22"/>
        <v>30</v>
      </c>
      <c r="L64" s="230">
        <f t="shared" si="22"/>
        <v>30</v>
      </c>
    </row>
    <row r="65" spans="1:53" ht="69.75" customHeight="1" x14ac:dyDescent="0.25">
      <c r="A65" s="111" t="s">
        <v>60</v>
      </c>
      <c r="B65" s="64" t="s">
        <v>30</v>
      </c>
      <c r="C65" s="65" t="s">
        <v>21</v>
      </c>
      <c r="D65" s="65" t="s">
        <v>32</v>
      </c>
      <c r="E65" s="90" t="s">
        <v>36</v>
      </c>
      <c r="F65" s="65" t="s">
        <v>104</v>
      </c>
      <c r="G65" s="67" t="s">
        <v>13</v>
      </c>
      <c r="H65" s="5" t="s">
        <v>14</v>
      </c>
      <c r="I65" s="68"/>
      <c r="J65" s="25">
        <f>J66</f>
        <v>30</v>
      </c>
      <c r="K65" s="25">
        <f t="shared" si="22"/>
        <v>30</v>
      </c>
      <c r="L65" s="132">
        <f t="shared" si="22"/>
        <v>30</v>
      </c>
    </row>
    <row r="66" spans="1:53" ht="47.25" x14ac:dyDescent="0.25">
      <c r="A66" s="209" t="s">
        <v>153</v>
      </c>
      <c r="B66" s="81" t="s">
        <v>30</v>
      </c>
      <c r="C66" s="88" t="s">
        <v>21</v>
      </c>
      <c r="D66" s="88" t="s">
        <v>32</v>
      </c>
      <c r="E66" s="89" t="s">
        <v>36</v>
      </c>
      <c r="F66" s="88" t="s">
        <v>104</v>
      </c>
      <c r="G66" s="212" t="s">
        <v>13</v>
      </c>
      <c r="H66" s="74" t="s">
        <v>14</v>
      </c>
      <c r="I66" s="216">
        <v>911</v>
      </c>
      <c r="J66" s="77">
        <f>'Прил 2'!J29</f>
        <v>30</v>
      </c>
      <c r="K66" s="77">
        <f>'Прил 2'!K28</f>
        <v>30</v>
      </c>
      <c r="L66" s="77">
        <f>'Прил 2'!L28</f>
        <v>30</v>
      </c>
    </row>
    <row r="67" spans="1:53" ht="63" hidden="1" x14ac:dyDescent="0.25">
      <c r="A67" s="202" t="s">
        <v>187</v>
      </c>
      <c r="B67" s="215" t="s">
        <v>30</v>
      </c>
      <c r="C67" s="203" t="s">
        <v>21</v>
      </c>
      <c r="D67" s="65" t="s">
        <v>32</v>
      </c>
      <c r="E67" s="90" t="s">
        <v>188</v>
      </c>
      <c r="F67" s="65"/>
      <c r="G67" s="67"/>
      <c r="H67" s="5"/>
      <c r="I67" s="68"/>
      <c r="J67" s="25">
        <f>J68</f>
        <v>0</v>
      </c>
      <c r="K67" s="25">
        <f t="shared" ref="K67:L71" si="24">K68</f>
        <v>0</v>
      </c>
      <c r="L67" s="25">
        <f t="shared" si="24"/>
        <v>0</v>
      </c>
    </row>
    <row r="68" spans="1:53" ht="78.75" hidden="1" x14ac:dyDescent="0.25">
      <c r="A68" s="205" t="s">
        <v>96</v>
      </c>
      <c r="B68" s="215" t="s">
        <v>30</v>
      </c>
      <c r="C68" s="203" t="s">
        <v>21</v>
      </c>
      <c r="D68" s="65" t="s">
        <v>32</v>
      </c>
      <c r="E68" s="90" t="s">
        <v>188</v>
      </c>
      <c r="F68" s="65" t="s">
        <v>98</v>
      </c>
      <c r="G68" s="67"/>
      <c r="H68" s="5"/>
      <c r="I68" s="68"/>
      <c r="J68" s="25">
        <f>J69</f>
        <v>0</v>
      </c>
      <c r="K68" s="25">
        <f t="shared" si="24"/>
        <v>0</v>
      </c>
      <c r="L68" s="25">
        <f t="shared" si="24"/>
        <v>0</v>
      </c>
    </row>
    <row r="69" spans="1:53" ht="31.5" hidden="1" x14ac:dyDescent="0.25">
      <c r="A69" s="205" t="s">
        <v>97</v>
      </c>
      <c r="B69" s="215" t="s">
        <v>30</v>
      </c>
      <c r="C69" s="203" t="s">
        <v>21</v>
      </c>
      <c r="D69" s="65" t="s">
        <v>32</v>
      </c>
      <c r="E69" s="90" t="s">
        <v>188</v>
      </c>
      <c r="F69" s="65" t="s">
        <v>99</v>
      </c>
      <c r="G69" s="67"/>
      <c r="H69" s="5"/>
      <c r="I69" s="68"/>
      <c r="J69" s="25">
        <f>J70</f>
        <v>0</v>
      </c>
      <c r="K69" s="25">
        <f t="shared" si="24"/>
        <v>0</v>
      </c>
      <c r="L69" s="25">
        <f t="shared" si="24"/>
        <v>0</v>
      </c>
    </row>
    <row r="70" spans="1:53" ht="15.75" hidden="1" x14ac:dyDescent="0.25">
      <c r="A70" s="211" t="s">
        <v>12</v>
      </c>
      <c r="B70" s="215" t="s">
        <v>30</v>
      </c>
      <c r="C70" s="203" t="s">
        <v>21</v>
      </c>
      <c r="D70" s="65" t="s">
        <v>32</v>
      </c>
      <c r="E70" s="90" t="s">
        <v>188</v>
      </c>
      <c r="F70" s="65" t="s">
        <v>99</v>
      </c>
      <c r="G70" s="67" t="s">
        <v>13</v>
      </c>
      <c r="H70" s="5"/>
      <c r="I70" s="68"/>
      <c r="J70" s="25">
        <f>J71</f>
        <v>0</v>
      </c>
      <c r="K70" s="25">
        <f t="shared" si="24"/>
        <v>0</v>
      </c>
      <c r="L70" s="25">
        <f t="shared" si="24"/>
        <v>0</v>
      </c>
    </row>
    <row r="71" spans="1:53" ht="63" hidden="1" x14ac:dyDescent="0.25">
      <c r="A71" s="211" t="s">
        <v>60</v>
      </c>
      <c r="B71" s="215" t="s">
        <v>30</v>
      </c>
      <c r="C71" s="203" t="s">
        <v>21</v>
      </c>
      <c r="D71" s="65" t="s">
        <v>32</v>
      </c>
      <c r="E71" s="90" t="s">
        <v>188</v>
      </c>
      <c r="F71" s="65" t="s">
        <v>99</v>
      </c>
      <c r="G71" s="67" t="s">
        <v>13</v>
      </c>
      <c r="H71" s="5" t="s">
        <v>14</v>
      </c>
      <c r="I71" s="68"/>
      <c r="J71" s="25">
        <f>J72</f>
        <v>0</v>
      </c>
      <c r="K71" s="25">
        <f t="shared" si="24"/>
        <v>0</v>
      </c>
      <c r="L71" s="25">
        <f t="shared" si="24"/>
        <v>0</v>
      </c>
    </row>
    <row r="72" spans="1:53" ht="47.25" hidden="1" x14ac:dyDescent="0.25">
      <c r="A72" s="209" t="s">
        <v>153</v>
      </c>
      <c r="B72" s="81" t="s">
        <v>30</v>
      </c>
      <c r="C72" s="88" t="s">
        <v>21</v>
      </c>
      <c r="D72" s="88" t="s">
        <v>32</v>
      </c>
      <c r="E72" s="89" t="s">
        <v>188</v>
      </c>
      <c r="F72" s="88" t="s">
        <v>99</v>
      </c>
      <c r="G72" s="212" t="s">
        <v>13</v>
      </c>
      <c r="H72" s="74" t="s">
        <v>14</v>
      </c>
      <c r="I72" s="216" t="s">
        <v>190</v>
      </c>
      <c r="J72" s="77">
        <f>'Прил 2'!J32</f>
        <v>0</v>
      </c>
      <c r="K72" s="77">
        <f>'Прил 2'!K32</f>
        <v>0</v>
      </c>
      <c r="L72" s="77">
        <f>'Прил 2'!L32</f>
        <v>0</v>
      </c>
    </row>
    <row r="73" spans="1:53" ht="63" x14ac:dyDescent="0.25">
      <c r="A73" s="78" t="s">
        <v>159</v>
      </c>
      <c r="B73" s="164">
        <v>89</v>
      </c>
      <c r="C73" s="159"/>
      <c r="D73" s="65"/>
      <c r="E73" s="90"/>
      <c r="F73" s="65"/>
      <c r="G73" s="68"/>
      <c r="H73" s="65"/>
      <c r="I73" s="68"/>
      <c r="J73" s="25">
        <f>J74</f>
        <v>1103.4769200000001</v>
      </c>
      <c r="K73" s="25">
        <f>K74</f>
        <v>361.94613999999996</v>
      </c>
      <c r="L73" s="25">
        <f t="shared" ref="L73" si="25">L74</f>
        <v>377.01537000000002</v>
      </c>
    </row>
    <row r="74" spans="1:53" ht="70.900000000000006" customHeight="1" x14ac:dyDescent="0.25">
      <c r="A74" s="78" t="s">
        <v>160</v>
      </c>
      <c r="B74" s="164">
        <v>89</v>
      </c>
      <c r="C74" s="159" t="s">
        <v>20</v>
      </c>
      <c r="D74" s="65"/>
      <c r="E74" s="90"/>
      <c r="F74" s="65"/>
      <c r="G74" s="68"/>
      <c r="H74" s="65"/>
      <c r="I74" s="68"/>
      <c r="J74" s="25">
        <f>J80+J86+J92+J128+J139+J104+J110+J133+J111+J93+J117</f>
        <v>1103.4769200000001</v>
      </c>
      <c r="K74" s="25">
        <f t="shared" ref="K74:L74" si="26">K80+K86+K92+K128+K139+K104+K110+K133+K111+K93+K117</f>
        <v>361.94613999999996</v>
      </c>
      <c r="L74" s="25">
        <f t="shared" si="26"/>
        <v>377.01537000000002</v>
      </c>
    </row>
    <row r="75" spans="1:53" ht="15.75" x14ac:dyDescent="0.25">
      <c r="A75" s="111" t="s">
        <v>54</v>
      </c>
      <c r="B75" s="84">
        <v>89</v>
      </c>
      <c r="C75" s="65">
        <v>1</v>
      </c>
      <c r="D75" s="65" t="s">
        <v>32</v>
      </c>
      <c r="E75" s="90" t="s">
        <v>55</v>
      </c>
      <c r="F75" s="65"/>
      <c r="G75" s="68"/>
      <c r="H75" s="65"/>
      <c r="I75" s="65"/>
      <c r="J75" s="25">
        <f>J78</f>
        <v>86</v>
      </c>
      <c r="K75" s="25">
        <f>K78</f>
        <v>55.7</v>
      </c>
      <c r="L75" s="132">
        <f>L78</f>
        <v>24.299999999999997</v>
      </c>
    </row>
    <row r="76" spans="1:53" ht="31.5" x14ac:dyDescent="0.25">
      <c r="A76" s="78" t="s">
        <v>88</v>
      </c>
      <c r="B76" s="84">
        <v>89</v>
      </c>
      <c r="C76" s="65">
        <v>1</v>
      </c>
      <c r="D76" s="65" t="s">
        <v>32</v>
      </c>
      <c r="E76" s="90" t="s">
        <v>55</v>
      </c>
      <c r="F76" s="65" t="s">
        <v>90</v>
      </c>
      <c r="G76" s="68"/>
      <c r="H76" s="65"/>
      <c r="I76" s="65"/>
      <c r="J76" s="25">
        <f>J77</f>
        <v>86</v>
      </c>
      <c r="K76" s="25">
        <f t="shared" ref="K76:L76" si="27">K77</f>
        <v>55.7</v>
      </c>
      <c r="L76" s="25">
        <f t="shared" si="27"/>
        <v>24.299999999999997</v>
      </c>
    </row>
    <row r="77" spans="1:53" ht="31.5" x14ac:dyDescent="0.25">
      <c r="A77" s="78" t="s">
        <v>89</v>
      </c>
      <c r="B77" s="84">
        <v>89</v>
      </c>
      <c r="C77" s="65">
        <v>1</v>
      </c>
      <c r="D77" s="65" t="s">
        <v>32</v>
      </c>
      <c r="E77" s="90" t="s">
        <v>55</v>
      </c>
      <c r="F77" s="65" t="s">
        <v>91</v>
      </c>
      <c r="G77" s="68"/>
      <c r="H77" s="65"/>
      <c r="I77" s="65"/>
      <c r="J77" s="25">
        <f>J78</f>
        <v>86</v>
      </c>
      <c r="K77" s="25">
        <f t="shared" ref="K77:L77" si="28">K78</f>
        <v>55.7</v>
      </c>
      <c r="L77" s="25">
        <f t="shared" si="28"/>
        <v>24.299999999999997</v>
      </c>
    </row>
    <row r="78" spans="1:53" ht="15.75" x14ac:dyDescent="0.25">
      <c r="A78" s="111" t="s">
        <v>53</v>
      </c>
      <c r="B78" s="84">
        <v>89</v>
      </c>
      <c r="C78" s="65">
        <v>1</v>
      </c>
      <c r="D78" s="65" t="s">
        <v>32</v>
      </c>
      <c r="E78" s="90" t="s">
        <v>55</v>
      </c>
      <c r="F78" s="65" t="s">
        <v>91</v>
      </c>
      <c r="G78" s="68" t="s">
        <v>27</v>
      </c>
      <c r="H78" s="65"/>
      <c r="I78" s="65"/>
      <c r="J78" s="25">
        <f>J79</f>
        <v>86</v>
      </c>
      <c r="K78" s="25">
        <f t="shared" ref="K78:L79" si="29">K79</f>
        <v>55.7</v>
      </c>
      <c r="L78" s="132">
        <f t="shared" si="29"/>
        <v>24.299999999999997</v>
      </c>
    </row>
    <row r="79" spans="1:53" ht="15.75" x14ac:dyDescent="0.25">
      <c r="A79" s="111" t="s">
        <v>23</v>
      </c>
      <c r="B79" s="84">
        <v>89</v>
      </c>
      <c r="C79" s="65">
        <v>1</v>
      </c>
      <c r="D79" s="65" t="s">
        <v>32</v>
      </c>
      <c r="E79" s="90" t="s">
        <v>55</v>
      </c>
      <c r="F79" s="65" t="s">
        <v>91</v>
      </c>
      <c r="G79" s="68" t="s">
        <v>27</v>
      </c>
      <c r="H79" s="65" t="s">
        <v>13</v>
      </c>
      <c r="I79" s="65"/>
      <c r="J79" s="25">
        <f>J80</f>
        <v>86</v>
      </c>
      <c r="K79" s="25">
        <f t="shared" si="29"/>
        <v>55.7</v>
      </c>
      <c r="L79" s="132">
        <f t="shared" si="29"/>
        <v>24.299999999999997</v>
      </c>
    </row>
    <row r="80" spans="1:53" s="10" customFormat="1" ht="52.15" customHeight="1" x14ac:dyDescent="0.25">
      <c r="A80" s="209" t="s">
        <v>153</v>
      </c>
      <c r="B80" s="87">
        <v>89</v>
      </c>
      <c r="C80" s="88">
        <v>1</v>
      </c>
      <c r="D80" s="88" t="s">
        <v>32</v>
      </c>
      <c r="E80" s="89" t="s">
        <v>55</v>
      </c>
      <c r="F80" s="88" t="s">
        <v>91</v>
      </c>
      <c r="G80" s="216" t="s">
        <v>27</v>
      </c>
      <c r="H80" s="88" t="s">
        <v>13</v>
      </c>
      <c r="I80" s="88">
        <v>911</v>
      </c>
      <c r="J80" s="77">
        <f>'Прил 2'!J100</f>
        <v>86</v>
      </c>
      <c r="K80" s="77">
        <f>'Прил 2'!K100</f>
        <v>55.7</v>
      </c>
      <c r="L80" s="77">
        <f>'Прил 2'!L100</f>
        <v>24.299999999999997</v>
      </c>
      <c r="M80" s="225"/>
      <c r="N80" s="225"/>
      <c r="O80" s="225"/>
      <c r="P80" s="225"/>
      <c r="Q80" s="225"/>
      <c r="R80" s="225"/>
      <c r="S80" s="225"/>
      <c r="T80" s="225"/>
      <c r="U80" s="225"/>
      <c r="V80" s="225"/>
      <c r="W80" s="225"/>
      <c r="X80" s="225"/>
      <c r="Y80" s="225"/>
      <c r="Z80" s="225"/>
      <c r="AA80" s="225"/>
      <c r="AB80" s="225"/>
      <c r="AC80" s="225"/>
      <c r="AD80" s="225"/>
      <c r="AE80" s="225"/>
      <c r="AF80" s="225"/>
      <c r="AG80" s="225"/>
      <c r="AH80" s="225"/>
      <c r="AI80" s="225"/>
      <c r="AJ80" s="225"/>
      <c r="AK80" s="225"/>
      <c r="AL80" s="225"/>
      <c r="AM80" s="225"/>
      <c r="AN80" s="225"/>
      <c r="AO80" s="225"/>
      <c r="AP80" s="225"/>
      <c r="AQ80" s="225"/>
      <c r="AR80" s="225"/>
      <c r="AS80" s="225"/>
      <c r="AT80" s="225"/>
      <c r="AU80" s="225"/>
      <c r="AV80" s="225"/>
      <c r="AW80" s="225"/>
      <c r="AX80" s="225"/>
      <c r="AY80" s="225"/>
      <c r="AZ80" s="225"/>
      <c r="BA80" s="225"/>
    </row>
    <row r="81" spans="1:53" ht="52.9" customHeight="1" x14ac:dyDescent="0.25">
      <c r="A81" s="70" t="s">
        <v>161</v>
      </c>
      <c r="B81" s="64">
        <v>89</v>
      </c>
      <c r="C81" s="65" t="s">
        <v>20</v>
      </c>
      <c r="D81" s="65" t="s">
        <v>32</v>
      </c>
      <c r="E81" s="90" t="s">
        <v>41</v>
      </c>
      <c r="F81" s="65"/>
      <c r="G81" s="68"/>
      <c r="H81" s="65"/>
      <c r="I81" s="68"/>
      <c r="J81" s="25">
        <f>J84</f>
        <v>5</v>
      </c>
      <c r="K81" s="25">
        <f>K84</f>
        <v>5</v>
      </c>
      <c r="L81" s="132">
        <f>L84</f>
        <v>5</v>
      </c>
    </row>
    <row r="82" spans="1:53" s="16" customFormat="1" ht="21.6" customHeight="1" x14ac:dyDescent="0.25">
      <c r="A82" s="69" t="s">
        <v>100</v>
      </c>
      <c r="B82" s="64" t="s">
        <v>43</v>
      </c>
      <c r="C82" s="65" t="s">
        <v>20</v>
      </c>
      <c r="D82" s="65" t="s">
        <v>32</v>
      </c>
      <c r="E82" s="90" t="s">
        <v>41</v>
      </c>
      <c r="F82" s="65" t="s">
        <v>101</v>
      </c>
      <c r="G82" s="68"/>
      <c r="H82" s="65"/>
      <c r="I82" s="68"/>
      <c r="J82" s="25">
        <f>J83</f>
        <v>5</v>
      </c>
      <c r="K82" s="25">
        <f t="shared" ref="K82:L82" si="30">K83</f>
        <v>5</v>
      </c>
      <c r="L82" s="25">
        <f t="shared" si="30"/>
        <v>5</v>
      </c>
      <c r="M82" s="29"/>
      <c r="N82" s="29"/>
      <c r="O82" s="29"/>
      <c r="P82" s="29"/>
      <c r="Q82" s="29"/>
      <c r="R82" s="2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  <c r="AF82" s="29"/>
      <c r="AG82" s="29"/>
      <c r="AH82" s="29"/>
      <c r="AI82" s="29"/>
      <c r="AJ82" s="29"/>
      <c r="AK82" s="29"/>
      <c r="AL82" s="29"/>
      <c r="AM82" s="29"/>
      <c r="AN82" s="29"/>
      <c r="AO82" s="29"/>
      <c r="AP82" s="29"/>
      <c r="AQ82" s="29"/>
      <c r="AR82" s="29"/>
      <c r="AS82" s="29"/>
      <c r="AT82" s="29"/>
      <c r="AU82" s="29"/>
      <c r="AV82" s="29"/>
      <c r="AW82" s="29"/>
      <c r="AX82" s="29"/>
      <c r="AY82" s="29"/>
      <c r="AZ82" s="29"/>
      <c r="BA82" s="29"/>
    </row>
    <row r="83" spans="1:53" s="16" customFormat="1" ht="22.15" customHeight="1" x14ac:dyDescent="0.25">
      <c r="A83" s="70" t="s">
        <v>42</v>
      </c>
      <c r="B83" s="64" t="s">
        <v>43</v>
      </c>
      <c r="C83" s="65" t="s">
        <v>20</v>
      </c>
      <c r="D83" s="65" t="s">
        <v>32</v>
      </c>
      <c r="E83" s="90" t="s">
        <v>41</v>
      </c>
      <c r="F83" s="65" t="s">
        <v>44</v>
      </c>
      <c r="G83" s="68"/>
      <c r="H83" s="65"/>
      <c r="I83" s="68"/>
      <c r="J83" s="25">
        <f>J84</f>
        <v>5</v>
      </c>
      <c r="K83" s="25">
        <f t="shared" ref="K83:L83" si="31">K84</f>
        <v>5</v>
      </c>
      <c r="L83" s="25">
        <f t="shared" si="31"/>
        <v>5</v>
      </c>
      <c r="M83" s="29"/>
      <c r="N83" s="29"/>
      <c r="O83" s="29"/>
      <c r="P83" s="29"/>
      <c r="Q83" s="29"/>
      <c r="R83" s="2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  <c r="AF83" s="29"/>
      <c r="AG83" s="29"/>
      <c r="AH83" s="29"/>
      <c r="AI83" s="29"/>
      <c r="AJ83" s="29"/>
      <c r="AK83" s="29"/>
      <c r="AL83" s="29"/>
      <c r="AM83" s="29"/>
      <c r="AN83" s="29"/>
      <c r="AO83" s="29"/>
      <c r="AP83" s="29"/>
      <c r="AQ83" s="29"/>
      <c r="AR83" s="29"/>
      <c r="AS83" s="29"/>
      <c r="AT83" s="29"/>
      <c r="AU83" s="29"/>
      <c r="AV83" s="29"/>
      <c r="AW83" s="29"/>
      <c r="AX83" s="29"/>
      <c r="AY83" s="29"/>
      <c r="AZ83" s="29"/>
      <c r="BA83" s="29"/>
    </row>
    <row r="84" spans="1:53" ht="15.75" x14ac:dyDescent="0.25">
      <c r="A84" s="111" t="s">
        <v>12</v>
      </c>
      <c r="B84" s="64" t="s">
        <v>43</v>
      </c>
      <c r="C84" s="65" t="s">
        <v>20</v>
      </c>
      <c r="D84" s="65" t="s">
        <v>32</v>
      </c>
      <c r="E84" s="90" t="s">
        <v>41</v>
      </c>
      <c r="F84" s="65" t="s">
        <v>44</v>
      </c>
      <c r="G84" s="68" t="s">
        <v>13</v>
      </c>
      <c r="H84" s="65"/>
      <c r="I84" s="68"/>
      <c r="J84" s="25">
        <f>J85</f>
        <v>5</v>
      </c>
      <c r="K84" s="25">
        <f t="shared" ref="K84:L85" si="32">K85</f>
        <v>5</v>
      </c>
      <c r="L84" s="132">
        <f t="shared" si="32"/>
        <v>5</v>
      </c>
    </row>
    <row r="85" spans="1:53" ht="15.75" x14ac:dyDescent="0.25">
      <c r="A85" s="111" t="s">
        <v>61</v>
      </c>
      <c r="B85" s="64" t="s">
        <v>43</v>
      </c>
      <c r="C85" s="65" t="s">
        <v>20</v>
      </c>
      <c r="D85" s="65" t="s">
        <v>32</v>
      </c>
      <c r="E85" s="90" t="s">
        <v>41</v>
      </c>
      <c r="F85" s="65" t="s">
        <v>44</v>
      </c>
      <c r="G85" s="68" t="s">
        <v>13</v>
      </c>
      <c r="H85" s="65" t="s">
        <v>40</v>
      </c>
      <c r="I85" s="65"/>
      <c r="J85" s="25">
        <f>J86</f>
        <v>5</v>
      </c>
      <c r="K85" s="25">
        <f t="shared" si="32"/>
        <v>5</v>
      </c>
      <c r="L85" s="132">
        <f t="shared" si="32"/>
        <v>5</v>
      </c>
    </row>
    <row r="86" spans="1:53" s="10" customFormat="1" ht="47.25" x14ac:dyDescent="0.25">
      <c r="A86" s="209" t="s">
        <v>153</v>
      </c>
      <c r="B86" s="226">
        <v>89</v>
      </c>
      <c r="C86" s="224" t="s">
        <v>20</v>
      </c>
      <c r="D86" s="88" t="s">
        <v>32</v>
      </c>
      <c r="E86" s="89" t="s">
        <v>41</v>
      </c>
      <c r="F86" s="88" t="s">
        <v>44</v>
      </c>
      <c r="G86" s="216" t="s">
        <v>13</v>
      </c>
      <c r="H86" s="88" t="s">
        <v>40</v>
      </c>
      <c r="I86" s="221">
        <v>911</v>
      </c>
      <c r="J86" s="77">
        <f>'Прил 2'!J43</f>
        <v>5</v>
      </c>
      <c r="K86" s="77">
        <f>'Прил 2'!K43</f>
        <v>5</v>
      </c>
      <c r="L86" s="77">
        <f>'Прил 2'!L43</f>
        <v>5</v>
      </c>
      <c r="M86" s="225"/>
      <c r="N86" s="225"/>
      <c r="O86" s="225"/>
      <c r="P86" s="225"/>
      <c r="Q86" s="225"/>
      <c r="R86" s="225"/>
      <c r="S86" s="225"/>
      <c r="T86" s="225"/>
      <c r="U86" s="225"/>
      <c r="V86" s="225"/>
      <c r="W86" s="225"/>
      <c r="X86" s="225"/>
      <c r="Y86" s="225"/>
      <c r="Z86" s="225"/>
      <c r="AA86" s="225"/>
      <c r="AB86" s="225"/>
      <c r="AC86" s="225"/>
      <c r="AD86" s="225"/>
      <c r="AE86" s="225"/>
      <c r="AF86" s="225"/>
      <c r="AG86" s="225"/>
      <c r="AH86" s="225"/>
      <c r="AI86" s="225"/>
      <c r="AJ86" s="225"/>
      <c r="AK86" s="225"/>
      <c r="AL86" s="225"/>
      <c r="AM86" s="225"/>
      <c r="AN86" s="225"/>
      <c r="AO86" s="225"/>
      <c r="AP86" s="225"/>
      <c r="AQ86" s="225"/>
      <c r="AR86" s="225"/>
      <c r="AS86" s="225"/>
      <c r="AT86" s="225"/>
      <c r="AU86" s="225"/>
      <c r="AV86" s="225"/>
      <c r="AW86" s="225"/>
      <c r="AX86" s="225"/>
      <c r="AY86" s="225"/>
      <c r="AZ86" s="225"/>
      <c r="BA86" s="225"/>
    </row>
    <row r="87" spans="1:53" ht="15.75" x14ac:dyDescent="0.25">
      <c r="A87" s="111" t="s">
        <v>57</v>
      </c>
      <c r="B87" s="84">
        <v>89</v>
      </c>
      <c r="C87" s="65">
        <v>1</v>
      </c>
      <c r="D87" s="65" t="s">
        <v>32</v>
      </c>
      <c r="E87" s="90">
        <v>41240</v>
      </c>
      <c r="F87" s="65"/>
      <c r="G87" s="68"/>
      <c r="H87" s="65"/>
      <c r="I87" s="65"/>
      <c r="J87" s="25">
        <f>J90</f>
        <v>1.5</v>
      </c>
      <c r="K87" s="25">
        <f>K90</f>
        <v>1.5</v>
      </c>
      <c r="L87" s="132">
        <f>L90</f>
        <v>1.5</v>
      </c>
    </row>
    <row r="88" spans="1:53" ht="31.5" x14ac:dyDescent="0.25">
      <c r="A88" s="70" t="s">
        <v>85</v>
      </c>
      <c r="B88" s="84">
        <v>89</v>
      </c>
      <c r="C88" s="65">
        <v>1</v>
      </c>
      <c r="D88" s="65" t="s">
        <v>32</v>
      </c>
      <c r="E88" s="90" t="s">
        <v>62</v>
      </c>
      <c r="F88" s="65" t="s">
        <v>86</v>
      </c>
      <c r="G88" s="68"/>
      <c r="H88" s="65"/>
      <c r="I88" s="65"/>
      <c r="J88" s="25">
        <f>J89</f>
        <v>1.5</v>
      </c>
      <c r="K88" s="25">
        <f t="shared" ref="K88:L88" si="33">K89</f>
        <v>1.5</v>
      </c>
      <c r="L88" s="25">
        <f t="shared" si="33"/>
        <v>1.5</v>
      </c>
    </row>
    <row r="89" spans="1:53" ht="15.75" x14ac:dyDescent="0.25">
      <c r="A89" s="69" t="s">
        <v>58</v>
      </c>
      <c r="B89" s="84">
        <v>89</v>
      </c>
      <c r="C89" s="65">
        <v>1</v>
      </c>
      <c r="D89" s="65" t="s">
        <v>32</v>
      </c>
      <c r="E89" s="90" t="s">
        <v>62</v>
      </c>
      <c r="F89" s="65" t="s">
        <v>150</v>
      </c>
      <c r="G89" s="68"/>
      <c r="H89" s="65"/>
      <c r="I89" s="65"/>
      <c r="J89" s="25">
        <f>J90</f>
        <v>1.5</v>
      </c>
      <c r="K89" s="25">
        <f t="shared" ref="K89:L89" si="34">K90</f>
        <v>1.5</v>
      </c>
      <c r="L89" s="25">
        <f t="shared" si="34"/>
        <v>1.5</v>
      </c>
    </row>
    <row r="90" spans="1:53" ht="31.5" x14ac:dyDescent="0.25">
      <c r="A90" s="111" t="s">
        <v>15</v>
      </c>
      <c r="B90" s="84">
        <v>89</v>
      </c>
      <c r="C90" s="65">
        <v>1</v>
      </c>
      <c r="D90" s="65" t="s">
        <v>32</v>
      </c>
      <c r="E90" s="90" t="s">
        <v>62</v>
      </c>
      <c r="F90" s="65" t="s">
        <v>150</v>
      </c>
      <c r="G90" s="68" t="s">
        <v>28</v>
      </c>
      <c r="H90" s="65"/>
      <c r="I90" s="65"/>
      <c r="J90" s="25">
        <f>J91</f>
        <v>1.5</v>
      </c>
      <c r="K90" s="25">
        <f t="shared" ref="K90:L91" si="35">K91</f>
        <v>1.5</v>
      </c>
      <c r="L90" s="132">
        <f t="shared" si="35"/>
        <v>1.5</v>
      </c>
    </row>
    <row r="91" spans="1:53" ht="31.5" x14ac:dyDescent="0.25">
      <c r="A91" s="111" t="s">
        <v>56</v>
      </c>
      <c r="B91" s="84">
        <v>89</v>
      </c>
      <c r="C91" s="65">
        <v>1</v>
      </c>
      <c r="D91" s="65" t="s">
        <v>32</v>
      </c>
      <c r="E91" s="90" t="s">
        <v>62</v>
      </c>
      <c r="F91" s="65" t="s">
        <v>150</v>
      </c>
      <c r="G91" s="68" t="s">
        <v>28</v>
      </c>
      <c r="H91" s="65" t="s">
        <v>13</v>
      </c>
      <c r="I91" s="65"/>
      <c r="J91" s="25">
        <f>J92</f>
        <v>1.5</v>
      </c>
      <c r="K91" s="25">
        <f t="shared" si="35"/>
        <v>1.5</v>
      </c>
      <c r="L91" s="132">
        <f t="shared" si="35"/>
        <v>1.5</v>
      </c>
    </row>
    <row r="92" spans="1:53" s="10" customFormat="1" ht="47.25" x14ac:dyDescent="0.25">
      <c r="A92" s="209" t="s">
        <v>153</v>
      </c>
      <c r="B92" s="216">
        <v>89</v>
      </c>
      <c r="C92" s="88">
        <v>1</v>
      </c>
      <c r="D92" s="88" t="s">
        <v>32</v>
      </c>
      <c r="E92" s="89" t="s">
        <v>62</v>
      </c>
      <c r="F92" s="88" t="s">
        <v>150</v>
      </c>
      <c r="G92" s="216" t="s">
        <v>28</v>
      </c>
      <c r="H92" s="88" t="s">
        <v>13</v>
      </c>
      <c r="I92" s="88">
        <v>911</v>
      </c>
      <c r="J92" s="77">
        <f>'Прил 2'!J107</f>
        <v>1.5</v>
      </c>
      <c r="K92" s="77">
        <f>'Прил 2'!K107</f>
        <v>1.5</v>
      </c>
      <c r="L92" s="77">
        <f>'Прил 2'!L107</f>
        <v>1.5</v>
      </c>
      <c r="M92" s="225"/>
      <c r="N92" s="225"/>
      <c r="O92" s="225"/>
      <c r="P92" s="225"/>
      <c r="Q92" s="225"/>
      <c r="R92" s="225"/>
      <c r="S92" s="225"/>
      <c r="T92" s="225"/>
      <c r="U92" s="225"/>
      <c r="V92" s="225"/>
      <c r="W92" s="225"/>
      <c r="X92" s="225"/>
      <c r="Y92" s="225"/>
      <c r="Z92" s="225"/>
      <c r="AA92" s="225"/>
      <c r="AB92" s="225"/>
      <c r="AC92" s="225"/>
      <c r="AD92" s="225"/>
      <c r="AE92" s="225"/>
      <c r="AF92" s="225"/>
      <c r="AG92" s="225"/>
      <c r="AH92" s="225"/>
      <c r="AI92" s="225"/>
      <c r="AJ92" s="225"/>
      <c r="AK92" s="225"/>
      <c r="AL92" s="225"/>
      <c r="AM92" s="225"/>
      <c r="AN92" s="225"/>
      <c r="AO92" s="225"/>
      <c r="AP92" s="225"/>
      <c r="AQ92" s="225"/>
      <c r="AR92" s="225"/>
      <c r="AS92" s="225"/>
      <c r="AT92" s="225"/>
      <c r="AU92" s="225"/>
      <c r="AV92" s="225"/>
      <c r="AW92" s="225"/>
      <c r="AX92" s="225"/>
      <c r="AY92" s="225"/>
      <c r="AZ92" s="225"/>
      <c r="BA92" s="225"/>
    </row>
    <row r="93" spans="1:53" ht="15.75" x14ac:dyDescent="0.25">
      <c r="A93" s="69" t="s">
        <v>197</v>
      </c>
      <c r="B93" s="5">
        <v>89</v>
      </c>
      <c r="C93" s="65" t="s">
        <v>20</v>
      </c>
      <c r="D93" s="65" t="s">
        <v>32</v>
      </c>
      <c r="E93" s="65" t="s">
        <v>163</v>
      </c>
      <c r="F93" s="65"/>
      <c r="G93" s="65"/>
      <c r="H93" s="65"/>
      <c r="I93" s="65"/>
      <c r="J93" s="25"/>
      <c r="K93" s="25">
        <f t="shared" ref="K93:L97" si="36">K94</f>
        <v>30.3</v>
      </c>
      <c r="L93" s="25">
        <f t="shared" si="36"/>
        <v>61.7</v>
      </c>
    </row>
    <row r="94" spans="1:53" ht="15.75" x14ac:dyDescent="0.25">
      <c r="A94" s="69" t="s">
        <v>100</v>
      </c>
      <c r="B94" s="182">
        <v>89</v>
      </c>
      <c r="C94" s="65" t="s">
        <v>20</v>
      </c>
      <c r="D94" s="65" t="s">
        <v>32</v>
      </c>
      <c r="E94" s="65" t="s">
        <v>163</v>
      </c>
      <c r="F94" s="65" t="s">
        <v>101</v>
      </c>
      <c r="G94" s="65"/>
      <c r="H94" s="65"/>
      <c r="I94" s="65"/>
      <c r="J94" s="25"/>
      <c r="K94" s="25">
        <f t="shared" si="36"/>
        <v>30.3</v>
      </c>
      <c r="L94" s="25">
        <f t="shared" si="36"/>
        <v>61.7</v>
      </c>
    </row>
    <row r="95" spans="1:53" ht="15.75" x14ac:dyDescent="0.25">
      <c r="A95" s="69" t="s">
        <v>42</v>
      </c>
      <c r="B95" s="182">
        <v>89</v>
      </c>
      <c r="C95" s="65" t="s">
        <v>20</v>
      </c>
      <c r="D95" s="65" t="s">
        <v>32</v>
      </c>
      <c r="E95" s="65" t="s">
        <v>163</v>
      </c>
      <c r="F95" s="65" t="s">
        <v>44</v>
      </c>
      <c r="G95" s="65"/>
      <c r="H95" s="65"/>
      <c r="I95" s="65"/>
      <c r="J95" s="25"/>
      <c r="K95" s="25">
        <f t="shared" si="36"/>
        <v>30.3</v>
      </c>
      <c r="L95" s="25">
        <f t="shared" si="36"/>
        <v>61.7</v>
      </c>
    </row>
    <row r="96" spans="1:53" ht="15.75" x14ac:dyDescent="0.25">
      <c r="A96" s="69" t="s">
        <v>197</v>
      </c>
      <c r="B96" s="182">
        <v>89</v>
      </c>
      <c r="C96" s="65" t="s">
        <v>20</v>
      </c>
      <c r="D96" s="65" t="s">
        <v>32</v>
      </c>
      <c r="E96" s="65" t="s">
        <v>163</v>
      </c>
      <c r="F96" s="65" t="s">
        <v>44</v>
      </c>
      <c r="G96" s="65" t="s">
        <v>162</v>
      </c>
      <c r="H96" s="65"/>
      <c r="I96" s="65"/>
      <c r="J96" s="25"/>
      <c r="K96" s="25">
        <f t="shared" si="36"/>
        <v>30.3</v>
      </c>
      <c r="L96" s="25">
        <f t="shared" si="36"/>
        <v>61.7</v>
      </c>
    </row>
    <row r="97" spans="1:53" ht="15.75" x14ac:dyDescent="0.25">
      <c r="A97" s="69" t="s">
        <v>197</v>
      </c>
      <c r="B97" s="182">
        <v>89</v>
      </c>
      <c r="C97" s="65" t="s">
        <v>20</v>
      </c>
      <c r="D97" s="65" t="s">
        <v>32</v>
      </c>
      <c r="E97" s="65" t="s">
        <v>163</v>
      </c>
      <c r="F97" s="65" t="s">
        <v>44</v>
      </c>
      <c r="G97" s="65" t="s">
        <v>162</v>
      </c>
      <c r="H97" s="65" t="s">
        <v>162</v>
      </c>
      <c r="I97" s="65"/>
      <c r="J97" s="25"/>
      <c r="K97" s="25">
        <f t="shared" si="36"/>
        <v>30.3</v>
      </c>
      <c r="L97" s="25">
        <f t="shared" si="36"/>
        <v>61.7</v>
      </c>
    </row>
    <row r="98" spans="1:53" ht="47.25" x14ac:dyDescent="0.25">
      <c r="A98" s="209" t="s">
        <v>153</v>
      </c>
      <c r="B98" s="208">
        <v>89</v>
      </c>
      <c r="C98" s="88" t="s">
        <v>20</v>
      </c>
      <c r="D98" s="88" t="s">
        <v>32</v>
      </c>
      <c r="E98" s="88" t="s">
        <v>163</v>
      </c>
      <c r="F98" s="88" t="s">
        <v>44</v>
      </c>
      <c r="G98" s="88" t="s">
        <v>162</v>
      </c>
      <c r="H98" s="88" t="s">
        <v>162</v>
      </c>
      <c r="I98" s="88" t="s">
        <v>190</v>
      </c>
      <c r="J98" s="77"/>
      <c r="K98" s="77">
        <f>'Прил 2'!K114</f>
        <v>30.3</v>
      </c>
      <c r="L98" s="77">
        <f>'Прил 2'!L114</f>
        <v>61.7</v>
      </c>
    </row>
    <row r="99" spans="1:53" ht="15.75" x14ac:dyDescent="0.25">
      <c r="A99" s="70" t="s">
        <v>52</v>
      </c>
      <c r="B99" s="5" t="s">
        <v>43</v>
      </c>
      <c r="C99" s="72">
        <v>1</v>
      </c>
      <c r="D99" s="65" t="s">
        <v>32</v>
      </c>
      <c r="E99" s="165">
        <v>43010</v>
      </c>
      <c r="F99" s="72"/>
      <c r="G99" s="166"/>
      <c r="H99" s="159"/>
      <c r="I99" s="159"/>
      <c r="J99" s="25">
        <f>J102</f>
        <v>100</v>
      </c>
      <c r="K99" s="25">
        <f>K102</f>
        <v>41.5</v>
      </c>
      <c r="L99" s="132">
        <f>L102</f>
        <v>50</v>
      </c>
    </row>
    <row r="100" spans="1:53" ht="31.5" customHeight="1" x14ac:dyDescent="0.25">
      <c r="A100" s="70" t="s">
        <v>93</v>
      </c>
      <c r="B100" s="5" t="s">
        <v>43</v>
      </c>
      <c r="C100" s="72">
        <v>1</v>
      </c>
      <c r="D100" s="65" t="s">
        <v>32</v>
      </c>
      <c r="E100" s="165">
        <v>43010</v>
      </c>
      <c r="F100" s="72">
        <v>200</v>
      </c>
      <c r="G100" s="166"/>
      <c r="H100" s="159"/>
      <c r="I100" s="159"/>
      <c r="J100" s="25">
        <f>J101</f>
        <v>100</v>
      </c>
      <c r="K100" s="25">
        <f t="shared" ref="K100:L100" si="37">K101</f>
        <v>41.5</v>
      </c>
      <c r="L100" s="25">
        <f t="shared" si="37"/>
        <v>50</v>
      </c>
    </row>
    <row r="101" spans="1:53" ht="15.75" x14ac:dyDescent="0.25">
      <c r="A101" s="70" t="s">
        <v>37</v>
      </c>
      <c r="B101" s="5" t="s">
        <v>43</v>
      </c>
      <c r="C101" s="72">
        <v>1</v>
      </c>
      <c r="D101" s="65" t="s">
        <v>32</v>
      </c>
      <c r="E101" s="165">
        <v>43010</v>
      </c>
      <c r="F101" s="72">
        <v>240</v>
      </c>
      <c r="G101" s="166"/>
      <c r="H101" s="159"/>
      <c r="I101" s="159"/>
      <c r="J101" s="25">
        <f>J102</f>
        <v>100</v>
      </c>
      <c r="K101" s="25">
        <f t="shared" ref="K101:L101" si="38">K102</f>
        <v>41.5</v>
      </c>
      <c r="L101" s="25">
        <f t="shared" si="38"/>
        <v>50</v>
      </c>
    </row>
    <row r="102" spans="1:53" ht="15.75" x14ac:dyDescent="0.25">
      <c r="A102" s="111" t="s">
        <v>50</v>
      </c>
      <c r="B102" s="5" t="s">
        <v>43</v>
      </c>
      <c r="C102" s="72">
        <v>1</v>
      </c>
      <c r="D102" s="65" t="s">
        <v>32</v>
      </c>
      <c r="E102" s="165">
        <v>43010</v>
      </c>
      <c r="F102" s="72">
        <v>240</v>
      </c>
      <c r="G102" s="166" t="s">
        <v>16</v>
      </c>
      <c r="H102" s="159"/>
      <c r="I102" s="159"/>
      <c r="J102" s="25">
        <f>J103</f>
        <v>100</v>
      </c>
      <c r="K102" s="25">
        <f t="shared" ref="K102:L103" si="39">K103</f>
        <v>41.5</v>
      </c>
      <c r="L102" s="132">
        <f t="shared" si="39"/>
        <v>50</v>
      </c>
    </row>
    <row r="103" spans="1:53" ht="15.75" x14ac:dyDescent="0.25">
      <c r="A103" s="106" t="s">
        <v>51</v>
      </c>
      <c r="B103" s="5" t="s">
        <v>43</v>
      </c>
      <c r="C103" s="72">
        <v>1</v>
      </c>
      <c r="D103" s="65" t="s">
        <v>32</v>
      </c>
      <c r="E103" s="165">
        <v>43010</v>
      </c>
      <c r="F103" s="72">
        <v>240</v>
      </c>
      <c r="G103" s="166" t="s">
        <v>16</v>
      </c>
      <c r="H103" s="159" t="s">
        <v>25</v>
      </c>
      <c r="I103" s="159"/>
      <c r="J103" s="25">
        <f>J104</f>
        <v>100</v>
      </c>
      <c r="K103" s="25">
        <f t="shared" si="39"/>
        <v>41.5</v>
      </c>
      <c r="L103" s="132">
        <f t="shared" si="39"/>
        <v>50</v>
      </c>
    </row>
    <row r="104" spans="1:53" s="10" customFormat="1" ht="47.25" x14ac:dyDescent="0.25">
      <c r="A104" s="209" t="s">
        <v>153</v>
      </c>
      <c r="B104" s="74" t="s">
        <v>43</v>
      </c>
      <c r="C104" s="221">
        <v>1</v>
      </c>
      <c r="D104" s="88" t="s">
        <v>32</v>
      </c>
      <c r="E104" s="222">
        <v>43010</v>
      </c>
      <c r="F104" s="221">
        <v>240</v>
      </c>
      <c r="G104" s="223" t="s">
        <v>16</v>
      </c>
      <c r="H104" s="224" t="s">
        <v>25</v>
      </c>
      <c r="I104" s="224">
        <v>911</v>
      </c>
      <c r="J104" s="77">
        <f>'Прил 2'!J90</f>
        <v>100</v>
      </c>
      <c r="K104" s="77">
        <f>'Прил 2'!K90</f>
        <v>41.5</v>
      </c>
      <c r="L104" s="77">
        <f>'Прил 2'!L90</f>
        <v>50</v>
      </c>
      <c r="M104" s="225"/>
      <c r="N104" s="225"/>
      <c r="O104" s="225"/>
      <c r="P104" s="225"/>
      <c r="Q104" s="225"/>
      <c r="R104" s="225"/>
      <c r="S104" s="225"/>
      <c r="T104" s="225"/>
      <c r="U104" s="225"/>
      <c r="V104" s="225"/>
      <c r="W104" s="225"/>
      <c r="X104" s="225"/>
      <c r="Y104" s="225"/>
      <c r="Z104" s="225"/>
      <c r="AA104" s="225"/>
      <c r="AB104" s="225"/>
      <c r="AC104" s="225"/>
      <c r="AD104" s="225"/>
      <c r="AE104" s="225"/>
      <c r="AF104" s="225"/>
      <c r="AG104" s="225"/>
      <c r="AH104" s="225"/>
      <c r="AI104" s="225"/>
      <c r="AJ104" s="225"/>
      <c r="AK104" s="225"/>
      <c r="AL104" s="225"/>
      <c r="AM104" s="225"/>
      <c r="AN104" s="225"/>
      <c r="AO104" s="225"/>
      <c r="AP104" s="225"/>
      <c r="AQ104" s="225"/>
      <c r="AR104" s="225"/>
      <c r="AS104" s="225"/>
      <c r="AT104" s="225"/>
      <c r="AU104" s="225"/>
      <c r="AV104" s="225"/>
      <c r="AW104" s="225"/>
      <c r="AX104" s="225"/>
      <c r="AY104" s="225"/>
      <c r="AZ104" s="225"/>
      <c r="BA104" s="225"/>
    </row>
    <row r="105" spans="1:53" ht="15.75" x14ac:dyDescent="0.25">
      <c r="A105" s="70" t="s">
        <v>135</v>
      </c>
      <c r="B105" s="5" t="s">
        <v>43</v>
      </c>
      <c r="C105" s="72">
        <v>1</v>
      </c>
      <c r="D105" s="65" t="s">
        <v>32</v>
      </c>
      <c r="E105" s="165">
        <v>43040</v>
      </c>
      <c r="F105" s="72"/>
      <c r="G105" s="167"/>
      <c r="H105" s="159"/>
      <c r="I105" s="159"/>
      <c r="J105" s="25">
        <f>J108</f>
        <v>81.576920000000001</v>
      </c>
      <c r="K105" s="25">
        <f>K108</f>
        <v>23.646139999999999</v>
      </c>
      <c r="L105" s="132">
        <f>L108</f>
        <v>23.915369999999999</v>
      </c>
    </row>
    <row r="106" spans="1:53" ht="36" customHeight="1" x14ac:dyDescent="0.25">
      <c r="A106" s="70" t="s">
        <v>93</v>
      </c>
      <c r="B106" s="5" t="s">
        <v>43</v>
      </c>
      <c r="C106" s="72">
        <v>1</v>
      </c>
      <c r="D106" s="65" t="s">
        <v>32</v>
      </c>
      <c r="E106" s="165">
        <v>43040</v>
      </c>
      <c r="F106" s="72">
        <v>200</v>
      </c>
      <c r="G106" s="167"/>
      <c r="H106" s="159"/>
      <c r="I106" s="159"/>
      <c r="J106" s="25">
        <f>J107</f>
        <v>81.576920000000001</v>
      </c>
      <c r="K106" s="25">
        <f t="shared" ref="K106:L106" si="40">K107</f>
        <v>23.646139999999999</v>
      </c>
      <c r="L106" s="25">
        <f t="shared" si="40"/>
        <v>23.915369999999999</v>
      </c>
    </row>
    <row r="107" spans="1:53" ht="15.75" x14ac:dyDescent="0.25">
      <c r="A107" s="70" t="s">
        <v>37</v>
      </c>
      <c r="B107" s="5" t="s">
        <v>43</v>
      </c>
      <c r="C107" s="72">
        <v>1</v>
      </c>
      <c r="D107" s="65" t="s">
        <v>32</v>
      </c>
      <c r="E107" s="165">
        <v>43040</v>
      </c>
      <c r="F107" s="72">
        <v>240</v>
      </c>
      <c r="G107" s="167"/>
      <c r="H107" s="159"/>
      <c r="I107" s="159"/>
      <c r="J107" s="25">
        <f>J108</f>
        <v>81.576920000000001</v>
      </c>
      <c r="K107" s="25">
        <f t="shared" ref="K107:L107" si="41">K108</f>
        <v>23.646139999999999</v>
      </c>
      <c r="L107" s="25">
        <f t="shared" si="41"/>
        <v>23.915369999999999</v>
      </c>
    </row>
    <row r="108" spans="1:53" ht="15.75" x14ac:dyDescent="0.25">
      <c r="A108" s="111" t="s">
        <v>50</v>
      </c>
      <c r="B108" s="5" t="s">
        <v>43</v>
      </c>
      <c r="C108" s="72">
        <v>1</v>
      </c>
      <c r="D108" s="65" t="s">
        <v>32</v>
      </c>
      <c r="E108" s="165">
        <v>43040</v>
      </c>
      <c r="F108" s="72">
        <v>240</v>
      </c>
      <c r="G108" s="68" t="s">
        <v>16</v>
      </c>
      <c r="H108" s="159"/>
      <c r="I108" s="159"/>
      <c r="J108" s="25">
        <f>J109</f>
        <v>81.576920000000001</v>
      </c>
      <c r="K108" s="25">
        <f t="shared" ref="K108:L109" si="42">K109</f>
        <v>23.646139999999999</v>
      </c>
      <c r="L108" s="132">
        <f t="shared" si="42"/>
        <v>23.915369999999999</v>
      </c>
    </row>
    <row r="109" spans="1:53" ht="15.75" x14ac:dyDescent="0.25">
      <c r="A109" s="106" t="s">
        <v>51</v>
      </c>
      <c r="B109" s="5" t="s">
        <v>43</v>
      </c>
      <c r="C109" s="72">
        <v>1</v>
      </c>
      <c r="D109" s="65" t="s">
        <v>32</v>
      </c>
      <c r="E109" s="165">
        <v>43040</v>
      </c>
      <c r="F109" s="72">
        <v>240</v>
      </c>
      <c r="G109" s="68" t="s">
        <v>16</v>
      </c>
      <c r="H109" s="159" t="s">
        <v>25</v>
      </c>
      <c r="I109" s="159"/>
      <c r="J109" s="25">
        <f>J110</f>
        <v>81.576920000000001</v>
      </c>
      <c r="K109" s="25">
        <f t="shared" si="42"/>
        <v>23.646139999999999</v>
      </c>
      <c r="L109" s="132">
        <f t="shared" si="42"/>
        <v>23.915369999999999</v>
      </c>
    </row>
    <row r="110" spans="1:53" s="10" customFormat="1" ht="55.5" customHeight="1" x14ac:dyDescent="0.25">
      <c r="A110" s="209" t="s">
        <v>153</v>
      </c>
      <c r="B110" s="74" t="s">
        <v>43</v>
      </c>
      <c r="C110" s="221">
        <v>1</v>
      </c>
      <c r="D110" s="88" t="s">
        <v>32</v>
      </c>
      <c r="E110" s="222">
        <v>43040</v>
      </c>
      <c r="F110" s="221">
        <v>240</v>
      </c>
      <c r="G110" s="216" t="s">
        <v>16</v>
      </c>
      <c r="H110" s="224" t="s">
        <v>25</v>
      </c>
      <c r="I110" s="224">
        <v>911</v>
      </c>
      <c r="J110" s="77">
        <f>'Прил 2'!J93</f>
        <v>81.576920000000001</v>
      </c>
      <c r="K110" s="77">
        <f>'Прил 2'!K93</f>
        <v>23.646139999999999</v>
      </c>
      <c r="L110" s="77">
        <f>'Прил 2'!L93</f>
        <v>23.915369999999999</v>
      </c>
      <c r="M110" s="225"/>
      <c r="N110" s="225"/>
      <c r="O110" s="225"/>
      <c r="P110" s="225"/>
      <c r="Q110" s="225"/>
      <c r="R110" s="225"/>
      <c r="S110" s="225"/>
      <c r="T110" s="225"/>
      <c r="U110" s="225"/>
      <c r="V110" s="225"/>
      <c r="W110" s="225"/>
      <c r="X110" s="225"/>
      <c r="Y110" s="225"/>
      <c r="Z110" s="225"/>
      <c r="AA110" s="225"/>
      <c r="AB110" s="225"/>
      <c r="AC110" s="225"/>
      <c r="AD110" s="225"/>
      <c r="AE110" s="225"/>
      <c r="AF110" s="225"/>
      <c r="AG110" s="225"/>
      <c r="AH110" s="225"/>
      <c r="AI110" s="225"/>
      <c r="AJ110" s="225"/>
      <c r="AK110" s="225"/>
      <c r="AL110" s="225"/>
      <c r="AM110" s="225"/>
      <c r="AN110" s="225"/>
      <c r="AO110" s="225"/>
      <c r="AP110" s="225"/>
      <c r="AQ110" s="225"/>
      <c r="AR110" s="225"/>
      <c r="AS110" s="225"/>
      <c r="AT110" s="225"/>
      <c r="AU110" s="225"/>
      <c r="AV110" s="225"/>
      <c r="AW110" s="225"/>
      <c r="AX110" s="225"/>
      <c r="AY110" s="225"/>
      <c r="AZ110" s="225"/>
      <c r="BA110" s="225"/>
    </row>
    <row r="111" spans="1:53" ht="95.25" customHeight="1" x14ac:dyDescent="0.25">
      <c r="A111" s="106" t="s">
        <v>215</v>
      </c>
      <c r="B111" s="67">
        <v>89</v>
      </c>
      <c r="C111" s="5">
        <v>1</v>
      </c>
      <c r="D111" s="5" t="s">
        <v>32</v>
      </c>
      <c r="E111" s="66" t="s">
        <v>191</v>
      </c>
      <c r="F111" s="5"/>
      <c r="G111" s="68"/>
      <c r="H111" s="65"/>
      <c r="I111" s="65"/>
      <c r="J111" s="25">
        <f>J112</f>
        <v>70</v>
      </c>
      <c r="K111" s="25">
        <f t="shared" ref="K111:L115" si="43">K112</f>
        <v>30</v>
      </c>
      <c r="L111" s="25">
        <f t="shared" si="43"/>
        <v>30</v>
      </c>
    </row>
    <row r="112" spans="1:53" ht="33" customHeight="1" x14ac:dyDescent="0.25">
      <c r="A112" s="70" t="s">
        <v>93</v>
      </c>
      <c r="B112" s="67">
        <v>89</v>
      </c>
      <c r="C112" s="5">
        <v>1</v>
      </c>
      <c r="D112" s="5" t="s">
        <v>32</v>
      </c>
      <c r="E112" s="66" t="s">
        <v>191</v>
      </c>
      <c r="F112" s="5" t="s">
        <v>94</v>
      </c>
      <c r="G112" s="68"/>
      <c r="H112" s="65"/>
      <c r="I112" s="65"/>
      <c r="J112" s="25">
        <f>J113</f>
        <v>70</v>
      </c>
      <c r="K112" s="25">
        <f t="shared" si="43"/>
        <v>30</v>
      </c>
      <c r="L112" s="25">
        <f t="shared" si="43"/>
        <v>30</v>
      </c>
    </row>
    <row r="113" spans="1:53" ht="18.75" customHeight="1" x14ac:dyDescent="0.25">
      <c r="A113" s="70" t="s">
        <v>37</v>
      </c>
      <c r="B113" s="67">
        <v>89</v>
      </c>
      <c r="C113" s="5">
        <v>1</v>
      </c>
      <c r="D113" s="5" t="s">
        <v>32</v>
      </c>
      <c r="E113" s="66" t="s">
        <v>191</v>
      </c>
      <c r="F113" s="5" t="s">
        <v>95</v>
      </c>
      <c r="G113" s="68"/>
      <c r="H113" s="65"/>
      <c r="I113" s="65"/>
      <c r="J113" s="25">
        <f>J114</f>
        <v>70</v>
      </c>
      <c r="K113" s="25">
        <f t="shared" si="43"/>
        <v>30</v>
      </c>
      <c r="L113" s="25">
        <f t="shared" si="43"/>
        <v>30</v>
      </c>
    </row>
    <row r="114" spans="1:53" ht="20.25" customHeight="1" x14ac:dyDescent="0.25">
      <c r="A114" s="111" t="s">
        <v>17</v>
      </c>
      <c r="B114" s="67">
        <v>89</v>
      </c>
      <c r="C114" s="5">
        <v>1</v>
      </c>
      <c r="D114" s="5" t="s">
        <v>32</v>
      </c>
      <c r="E114" s="66" t="s">
        <v>191</v>
      </c>
      <c r="F114" s="5" t="s">
        <v>95</v>
      </c>
      <c r="G114" s="68" t="s">
        <v>16</v>
      </c>
      <c r="H114" s="65"/>
      <c r="I114" s="65"/>
      <c r="J114" s="25">
        <f>J115</f>
        <v>70</v>
      </c>
      <c r="K114" s="25">
        <f t="shared" si="43"/>
        <v>30</v>
      </c>
      <c r="L114" s="25">
        <f t="shared" si="43"/>
        <v>30</v>
      </c>
    </row>
    <row r="115" spans="1:53" ht="27" customHeight="1" x14ac:dyDescent="0.25">
      <c r="A115" s="111" t="s">
        <v>50</v>
      </c>
      <c r="B115" s="67">
        <v>89</v>
      </c>
      <c r="C115" s="5">
        <v>1</v>
      </c>
      <c r="D115" s="5" t="s">
        <v>32</v>
      </c>
      <c r="E115" s="66" t="s">
        <v>191</v>
      </c>
      <c r="F115" s="5" t="s">
        <v>95</v>
      </c>
      <c r="G115" s="68" t="s">
        <v>16</v>
      </c>
      <c r="H115" s="65" t="s">
        <v>24</v>
      </c>
      <c r="I115" s="65"/>
      <c r="J115" s="25">
        <f>J116</f>
        <v>70</v>
      </c>
      <c r="K115" s="25">
        <f t="shared" si="43"/>
        <v>30</v>
      </c>
      <c r="L115" s="25">
        <f t="shared" si="43"/>
        <v>30</v>
      </c>
    </row>
    <row r="116" spans="1:53" ht="50.25" customHeight="1" x14ac:dyDescent="0.25">
      <c r="A116" s="240" t="s">
        <v>153</v>
      </c>
      <c r="B116" s="212">
        <v>89</v>
      </c>
      <c r="C116" s="74">
        <v>1</v>
      </c>
      <c r="D116" s="74" t="s">
        <v>32</v>
      </c>
      <c r="E116" s="80" t="s">
        <v>191</v>
      </c>
      <c r="F116" s="74" t="s">
        <v>95</v>
      </c>
      <c r="G116" s="216" t="s">
        <v>16</v>
      </c>
      <c r="H116" s="88" t="s">
        <v>24</v>
      </c>
      <c r="I116" s="88">
        <v>911</v>
      </c>
      <c r="J116" s="77">
        <f>'Прил 2'!J84</f>
        <v>70</v>
      </c>
      <c r="K116" s="77">
        <f>'Прил 2'!K84</f>
        <v>30</v>
      </c>
      <c r="L116" s="77">
        <f>'Прил 2'!L84</f>
        <v>30</v>
      </c>
    </row>
    <row r="117" spans="1:53" ht="50.25" customHeight="1" x14ac:dyDescent="0.25">
      <c r="A117" s="112" t="s">
        <v>228</v>
      </c>
      <c r="B117" s="67" t="s">
        <v>43</v>
      </c>
      <c r="C117" s="72">
        <v>1</v>
      </c>
      <c r="D117" s="65" t="s">
        <v>32</v>
      </c>
      <c r="E117" s="165">
        <v>44107</v>
      </c>
      <c r="F117" s="72"/>
      <c r="G117" s="68"/>
      <c r="H117" s="159"/>
      <c r="I117" s="88"/>
      <c r="J117" s="25">
        <f>J118</f>
        <v>600</v>
      </c>
      <c r="K117" s="25">
        <f t="shared" ref="K117:L121" si="44">K118</f>
        <v>0</v>
      </c>
      <c r="L117" s="25">
        <f t="shared" si="44"/>
        <v>0</v>
      </c>
    </row>
    <row r="118" spans="1:53" ht="36.75" customHeight="1" x14ac:dyDescent="0.25">
      <c r="A118" s="70" t="s">
        <v>93</v>
      </c>
      <c r="B118" s="67" t="s">
        <v>43</v>
      </c>
      <c r="C118" s="72">
        <v>1</v>
      </c>
      <c r="D118" s="65" t="s">
        <v>32</v>
      </c>
      <c r="E118" s="165">
        <v>44107</v>
      </c>
      <c r="F118" s="72">
        <v>200</v>
      </c>
      <c r="G118" s="68"/>
      <c r="H118" s="159"/>
      <c r="I118" s="88"/>
      <c r="J118" s="25">
        <f>J119</f>
        <v>600</v>
      </c>
      <c r="K118" s="25">
        <f t="shared" si="44"/>
        <v>0</v>
      </c>
      <c r="L118" s="25">
        <f t="shared" si="44"/>
        <v>0</v>
      </c>
    </row>
    <row r="119" spans="1:53" ht="23.25" customHeight="1" x14ac:dyDescent="0.25">
      <c r="A119" s="70" t="s">
        <v>37</v>
      </c>
      <c r="B119" s="67" t="s">
        <v>43</v>
      </c>
      <c r="C119" s="72">
        <v>1</v>
      </c>
      <c r="D119" s="65" t="s">
        <v>32</v>
      </c>
      <c r="E119" s="165">
        <v>44107</v>
      </c>
      <c r="F119" s="72">
        <v>240</v>
      </c>
      <c r="G119" s="68"/>
      <c r="H119" s="159"/>
      <c r="I119" s="88"/>
      <c r="J119" s="25">
        <f>J120</f>
        <v>600</v>
      </c>
      <c r="K119" s="25">
        <f t="shared" si="44"/>
        <v>0</v>
      </c>
      <c r="L119" s="25">
        <f t="shared" si="44"/>
        <v>0</v>
      </c>
    </row>
    <row r="120" spans="1:53" ht="18" customHeight="1" x14ac:dyDescent="0.25">
      <c r="A120" s="246" t="s">
        <v>48</v>
      </c>
      <c r="B120" s="67" t="s">
        <v>43</v>
      </c>
      <c r="C120" s="72">
        <v>1</v>
      </c>
      <c r="D120" s="65" t="s">
        <v>32</v>
      </c>
      <c r="E120" s="165">
        <v>44107</v>
      </c>
      <c r="F120" s="72">
        <v>240</v>
      </c>
      <c r="G120" s="68" t="s">
        <v>14</v>
      </c>
      <c r="H120" s="159"/>
      <c r="I120" s="88"/>
      <c r="J120" s="25">
        <f>J121</f>
        <v>600</v>
      </c>
      <c r="K120" s="25">
        <f t="shared" si="44"/>
        <v>0</v>
      </c>
      <c r="L120" s="25">
        <f t="shared" si="44"/>
        <v>0</v>
      </c>
    </row>
    <row r="121" spans="1:53" ht="19.5" customHeight="1" x14ac:dyDescent="0.25">
      <c r="A121" s="246" t="s">
        <v>227</v>
      </c>
      <c r="B121" s="67" t="s">
        <v>43</v>
      </c>
      <c r="C121" s="72">
        <v>1</v>
      </c>
      <c r="D121" s="65" t="s">
        <v>32</v>
      </c>
      <c r="E121" s="165">
        <v>44107</v>
      </c>
      <c r="F121" s="72">
        <v>240</v>
      </c>
      <c r="G121" s="68" t="s">
        <v>14</v>
      </c>
      <c r="H121" s="159" t="s">
        <v>134</v>
      </c>
      <c r="I121" s="88"/>
      <c r="J121" s="25">
        <f>J122</f>
        <v>600</v>
      </c>
      <c r="K121" s="25">
        <f t="shared" si="44"/>
        <v>0</v>
      </c>
      <c r="L121" s="25">
        <f t="shared" si="44"/>
        <v>0</v>
      </c>
    </row>
    <row r="122" spans="1:53" ht="50.25" customHeight="1" x14ac:dyDescent="0.25">
      <c r="A122" s="240" t="s">
        <v>153</v>
      </c>
      <c r="B122" s="74">
        <v>89</v>
      </c>
      <c r="C122" s="74">
        <v>1</v>
      </c>
      <c r="D122" s="74" t="s">
        <v>32</v>
      </c>
      <c r="E122" s="74" t="s">
        <v>229</v>
      </c>
      <c r="F122" s="74" t="s">
        <v>95</v>
      </c>
      <c r="G122" s="88" t="s">
        <v>14</v>
      </c>
      <c r="H122" s="88" t="s">
        <v>134</v>
      </c>
      <c r="I122" s="88" t="s">
        <v>190</v>
      </c>
      <c r="J122" s="77">
        <f>'Прил 2'!J77</f>
        <v>600</v>
      </c>
      <c r="K122" s="77">
        <f>'Прил 2'!K77</f>
        <v>0</v>
      </c>
      <c r="L122" s="77">
        <f>'Прил 2'!L77</f>
        <v>0</v>
      </c>
    </row>
    <row r="123" spans="1:53" ht="63" customHeight="1" x14ac:dyDescent="0.25">
      <c r="A123" s="108" t="s">
        <v>166</v>
      </c>
      <c r="B123" s="164">
        <v>89</v>
      </c>
      <c r="C123" s="159" t="s">
        <v>20</v>
      </c>
      <c r="D123" s="65" t="s">
        <v>32</v>
      </c>
      <c r="E123" s="90" t="s">
        <v>47</v>
      </c>
      <c r="F123" s="65"/>
      <c r="G123" s="68"/>
      <c r="H123" s="65"/>
      <c r="I123" s="72"/>
      <c r="J123" s="25">
        <f>J126+J129</f>
        <v>159</v>
      </c>
      <c r="K123" s="25">
        <f t="shared" ref="K123:L123" si="45">K126+K129</f>
        <v>173.9</v>
      </c>
      <c r="L123" s="25">
        <f t="shared" si="45"/>
        <v>180.2</v>
      </c>
    </row>
    <row r="124" spans="1:53" ht="63.75" customHeight="1" x14ac:dyDescent="0.25">
      <c r="A124" s="100" t="s">
        <v>96</v>
      </c>
      <c r="B124" s="164">
        <v>89</v>
      </c>
      <c r="C124" s="159" t="s">
        <v>20</v>
      </c>
      <c r="D124" s="65" t="s">
        <v>32</v>
      </c>
      <c r="E124" s="90" t="s">
        <v>47</v>
      </c>
      <c r="F124" s="65" t="s">
        <v>98</v>
      </c>
      <c r="G124" s="68"/>
      <c r="H124" s="65"/>
      <c r="I124" s="72"/>
      <c r="J124" s="25">
        <f>J125</f>
        <v>145</v>
      </c>
      <c r="K124" s="25">
        <f t="shared" ref="K124:L124" si="46">K125</f>
        <v>145</v>
      </c>
      <c r="L124" s="25">
        <f t="shared" si="46"/>
        <v>145</v>
      </c>
    </row>
    <row r="125" spans="1:53" ht="37.5" customHeight="1" x14ac:dyDescent="0.25">
      <c r="A125" s="100" t="s">
        <v>97</v>
      </c>
      <c r="B125" s="164">
        <v>89</v>
      </c>
      <c r="C125" s="159" t="s">
        <v>20</v>
      </c>
      <c r="D125" s="65" t="s">
        <v>32</v>
      </c>
      <c r="E125" s="90" t="s">
        <v>47</v>
      </c>
      <c r="F125" s="65" t="s">
        <v>99</v>
      </c>
      <c r="G125" s="68"/>
      <c r="H125" s="65"/>
      <c r="I125" s="72"/>
      <c r="J125" s="25">
        <f>J126</f>
        <v>145</v>
      </c>
      <c r="K125" s="25">
        <f t="shared" ref="K125:L125" si="47">K126</f>
        <v>145</v>
      </c>
      <c r="L125" s="25">
        <f t="shared" si="47"/>
        <v>145</v>
      </c>
    </row>
    <row r="126" spans="1:53" ht="21" customHeight="1" x14ac:dyDescent="0.25">
      <c r="A126" s="111" t="s">
        <v>45</v>
      </c>
      <c r="B126" s="164">
        <v>89</v>
      </c>
      <c r="C126" s="159" t="s">
        <v>20</v>
      </c>
      <c r="D126" s="65" t="s">
        <v>32</v>
      </c>
      <c r="E126" s="90" t="s">
        <v>47</v>
      </c>
      <c r="F126" s="65" t="s">
        <v>99</v>
      </c>
      <c r="G126" s="68" t="s">
        <v>24</v>
      </c>
      <c r="H126" s="65"/>
      <c r="I126" s="72"/>
      <c r="J126" s="25">
        <f>J127</f>
        <v>145</v>
      </c>
      <c r="K126" s="25">
        <f t="shared" ref="K126:L127" si="48">K127</f>
        <v>145</v>
      </c>
      <c r="L126" s="132">
        <f t="shared" si="48"/>
        <v>145</v>
      </c>
    </row>
    <row r="127" spans="1:53" ht="26.25" customHeight="1" x14ac:dyDescent="0.25">
      <c r="A127" s="111" t="s">
        <v>46</v>
      </c>
      <c r="B127" s="164">
        <v>89</v>
      </c>
      <c r="C127" s="159" t="s">
        <v>20</v>
      </c>
      <c r="D127" s="65" t="s">
        <v>32</v>
      </c>
      <c r="E127" s="90" t="s">
        <v>47</v>
      </c>
      <c r="F127" s="65" t="s">
        <v>99</v>
      </c>
      <c r="G127" s="68" t="s">
        <v>24</v>
      </c>
      <c r="H127" s="65" t="s">
        <v>25</v>
      </c>
      <c r="I127" s="72"/>
      <c r="J127" s="25">
        <f>J128</f>
        <v>145</v>
      </c>
      <c r="K127" s="25">
        <f t="shared" si="48"/>
        <v>145</v>
      </c>
      <c r="L127" s="132">
        <f t="shared" si="48"/>
        <v>145</v>
      </c>
    </row>
    <row r="128" spans="1:53" s="10" customFormat="1" ht="47.25" customHeight="1" x14ac:dyDescent="0.25">
      <c r="A128" s="209" t="s">
        <v>153</v>
      </c>
      <c r="B128" s="216">
        <v>89</v>
      </c>
      <c r="C128" s="88">
        <v>1</v>
      </c>
      <c r="D128" s="88" t="s">
        <v>32</v>
      </c>
      <c r="E128" s="89" t="s">
        <v>47</v>
      </c>
      <c r="F128" s="88" t="s">
        <v>99</v>
      </c>
      <c r="G128" s="216" t="s">
        <v>24</v>
      </c>
      <c r="H128" s="88" t="s">
        <v>25</v>
      </c>
      <c r="I128" s="88">
        <v>911</v>
      </c>
      <c r="J128" s="77">
        <f>'Прил 2'!J59</f>
        <v>145</v>
      </c>
      <c r="K128" s="77">
        <f>'Прил 2'!K59</f>
        <v>145</v>
      </c>
      <c r="L128" s="77">
        <f>'Прил 2'!L59</f>
        <v>145</v>
      </c>
      <c r="M128" s="225"/>
      <c r="N128" s="225"/>
      <c r="O128" s="225"/>
      <c r="P128" s="225"/>
      <c r="Q128" s="225"/>
      <c r="R128" s="225"/>
      <c r="S128" s="225"/>
      <c r="T128" s="225"/>
      <c r="U128" s="225"/>
      <c r="V128" s="225"/>
      <c r="W128" s="225"/>
      <c r="X128" s="225"/>
      <c r="Y128" s="225"/>
      <c r="Z128" s="225"/>
      <c r="AA128" s="225"/>
      <c r="AB128" s="225"/>
      <c r="AC128" s="225"/>
      <c r="AD128" s="225"/>
      <c r="AE128" s="225"/>
      <c r="AF128" s="225"/>
      <c r="AG128" s="225"/>
      <c r="AH128" s="225"/>
      <c r="AI128" s="225"/>
      <c r="AJ128" s="225"/>
      <c r="AK128" s="225"/>
      <c r="AL128" s="225"/>
      <c r="AM128" s="225"/>
      <c r="AN128" s="225"/>
      <c r="AO128" s="225"/>
      <c r="AP128" s="225"/>
      <c r="AQ128" s="225"/>
      <c r="AR128" s="225"/>
      <c r="AS128" s="225"/>
      <c r="AT128" s="225"/>
      <c r="AU128" s="225"/>
      <c r="AV128" s="225"/>
      <c r="AW128" s="225"/>
      <c r="AX128" s="225"/>
      <c r="AY128" s="225"/>
      <c r="AZ128" s="225"/>
      <c r="BA128" s="225"/>
    </row>
    <row r="129" spans="1:53" ht="46.5" customHeight="1" x14ac:dyDescent="0.25">
      <c r="A129" s="100" t="s">
        <v>96</v>
      </c>
      <c r="B129" s="164">
        <v>89</v>
      </c>
      <c r="C129" s="159" t="s">
        <v>20</v>
      </c>
      <c r="D129" s="65" t="s">
        <v>32</v>
      </c>
      <c r="E129" s="90" t="s">
        <v>47</v>
      </c>
      <c r="F129" s="65" t="s">
        <v>94</v>
      </c>
      <c r="G129" s="68"/>
      <c r="H129" s="65"/>
      <c r="I129" s="72"/>
      <c r="J129" s="25">
        <f>J130</f>
        <v>14</v>
      </c>
      <c r="K129" s="25">
        <f t="shared" ref="K129:L132" si="49">K130</f>
        <v>28.9</v>
      </c>
      <c r="L129" s="25">
        <f t="shared" ref="L129:L130" si="50">L130</f>
        <v>35.200000000000003</v>
      </c>
    </row>
    <row r="130" spans="1:53" ht="36" customHeight="1" x14ac:dyDescent="0.25">
      <c r="A130" s="100" t="s">
        <v>97</v>
      </c>
      <c r="B130" s="164">
        <v>89</v>
      </c>
      <c r="C130" s="159" t="s">
        <v>20</v>
      </c>
      <c r="D130" s="65" t="s">
        <v>32</v>
      </c>
      <c r="E130" s="90" t="s">
        <v>47</v>
      </c>
      <c r="F130" s="65" t="s">
        <v>95</v>
      </c>
      <c r="G130" s="68"/>
      <c r="H130" s="65"/>
      <c r="I130" s="72"/>
      <c r="J130" s="25">
        <f>J131</f>
        <v>14</v>
      </c>
      <c r="K130" s="25">
        <f t="shared" si="49"/>
        <v>28.9</v>
      </c>
      <c r="L130" s="25">
        <f t="shared" si="50"/>
        <v>35.200000000000003</v>
      </c>
    </row>
    <row r="131" spans="1:53" ht="20.25" customHeight="1" x14ac:dyDescent="0.25">
      <c r="A131" s="111" t="s">
        <v>45</v>
      </c>
      <c r="B131" s="164">
        <v>89</v>
      </c>
      <c r="C131" s="159" t="s">
        <v>20</v>
      </c>
      <c r="D131" s="65" t="s">
        <v>32</v>
      </c>
      <c r="E131" s="90" t="s">
        <v>47</v>
      </c>
      <c r="F131" s="65" t="s">
        <v>95</v>
      </c>
      <c r="G131" s="68" t="s">
        <v>24</v>
      </c>
      <c r="H131" s="65"/>
      <c r="I131" s="72"/>
      <c r="J131" s="25">
        <f>J132</f>
        <v>14</v>
      </c>
      <c r="K131" s="25">
        <f t="shared" si="49"/>
        <v>28.9</v>
      </c>
      <c r="L131" s="132">
        <f t="shared" si="49"/>
        <v>35.200000000000003</v>
      </c>
    </row>
    <row r="132" spans="1:53" ht="24" customHeight="1" x14ac:dyDescent="0.25">
      <c r="A132" s="111" t="s">
        <v>46</v>
      </c>
      <c r="B132" s="164">
        <v>89</v>
      </c>
      <c r="C132" s="159" t="s">
        <v>20</v>
      </c>
      <c r="D132" s="65" t="s">
        <v>32</v>
      </c>
      <c r="E132" s="90" t="s">
        <v>47</v>
      </c>
      <c r="F132" s="65" t="s">
        <v>95</v>
      </c>
      <c r="G132" s="68" t="s">
        <v>24</v>
      </c>
      <c r="H132" s="65" t="s">
        <v>25</v>
      </c>
      <c r="I132" s="72"/>
      <c r="J132" s="25">
        <f>J133</f>
        <v>14</v>
      </c>
      <c r="K132" s="25">
        <f t="shared" si="49"/>
        <v>28.9</v>
      </c>
      <c r="L132" s="132">
        <f t="shared" si="49"/>
        <v>35.200000000000003</v>
      </c>
    </row>
    <row r="133" spans="1:53" s="10" customFormat="1" ht="29.25" customHeight="1" x14ac:dyDescent="0.25">
      <c r="A133" s="209" t="s">
        <v>153</v>
      </c>
      <c r="B133" s="216">
        <v>89</v>
      </c>
      <c r="C133" s="88">
        <v>1</v>
      </c>
      <c r="D133" s="88" t="s">
        <v>32</v>
      </c>
      <c r="E133" s="89" t="s">
        <v>47</v>
      </c>
      <c r="F133" s="88" t="s">
        <v>95</v>
      </c>
      <c r="G133" s="216" t="s">
        <v>24</v>
      </c>
      <c r="H133" s="88" t="s">
        <v>25</v>
      </c>
      <c r="I133" s="88">
        <v>911</v>
      </c>
      <c r="J133" s="77">
        <f>'Прил 2'!J61</f>
        <v>14</v>
      </c>
      <c r="K133" s="77">
        <f>'Прил 2'!K61</f>
        <v>28.9</v>
      </c>
      <c r="L133" s="77">
        <f>'Прил 2'!L61</f>
        <v>35.200000000000003</v>
      </c>
      <c r="M133" s="225"/>
      <c r="N133" s="225"/>
      <c r="O133" s="225"/>
      <c r="P133" s="225"/>
      <c r="Q133" s="225"/>
      <c r="R133" s="225"/>
      <c r="S133" s="225"/>
      <c r="T133" s="225"/>
      <c r="U133" s="225"/>
      <c r="V133" s="225"/>
      <c r="W133" s="225"/>
      <c r="X133" s="225"/>
      <c r="Y133" s="225"/>
      <c r="Z133" s="225"/>
      <c r="AA133" s="225"/>
      <c r="AB133" s="225"/>
      <c r="AC133" s="225"/>
      <c r="AD133" s="225"/>
      <c r="AE133" s="225"/>
      <c r="AF133" s="225"/>
      <c r="AG133" s="225"/>
      <c r="AH133" s="225"/>
      <c r="AI133" s="225"/>
      <c r="AJ133" s="225"/>
      <c r="AK133" s="225"/>
      <c r="AL133" s="225"/>
      <c r="AM133" s="225"/>
      <c r="AN133" s="225"/>
      <c r="AO133" s="225"/>
      <c r="AP133" s="225"/>
      <c r="AQ133" s="225"/>
      <c r="AR133" s="225"/>
      <c r="AS133" s="225"/>
      <c r="AT133" s="225"/>
      <c r="AU133" s="225"/>
      <c r="AV133" s="225"/>
      <c r="AW133" s="225"/>
      <c r="AX133" s="225"/>
      <c r="AY133" s="225"/>
      <c r="AZ133" s="225"/>
      <c r="BA133" s="225"/>
    </row>
    <row r="134" spans="1:53" ht="129.75" customHeight="1" x14ac:dyDescent="0.25">
      <c r="A134" s="111" t="s">
        <v>129</v>
      </c>
      <c r="B134" s="64">
        <v>89</v>
      </c>
      <c r="C134" s="65" t="s">
        <v>20</v>
      </c>
      <c r="D134" s="65" t="s">
        <v>32</v>
      </c>
      <c r="E134" s="90" t="s">
        <v>38</v>
      </c>
      <c r="F134" s="65"/>
      <c r="G134" s="68"/>
      <c r="H134" s="65"/>
      <c r="I134" s="68"/>
      <c r="J134" s="25">
        <f>J137</f>
        <v>0.4</v>
      </c>
      <c r="K134" s="25">
        <f>K137</f>
        <v>0.4</v>
      </c>
      <c r="L134" s="132">
        <f>L137</f>
        <v>0.4</v>
      </c>
    </row>
    <row r="135" spans="1:53" ht="35.450000000000003" customHeight="1" x14ac:dyDescent="0.25">
      <c r="A135" s="70" t="s">
        <v>93</v>
      </c>
      <c r="B135" s="164">
        <v>89</v>
      </c>
      <c r="C135" s="65" t="s">
        <v>20</v>
      </c>
      <c r="D135" s="65" t="s">
        <v>32</v>
      </c>
      <c r="E135" s="90" t="s">
        <v>38</v>
      </c>
      <c r="F135" s="65" t="s">
        <v>94</v>
      </c>
      <c r="G135" s="68"/>
      <c r="H135" s="65"/>
      <c r="I135" s="68"/>
      <c r="J135" s="25">
        <f>J136</f>
        <v>0.4</v>
      </c>
      <c r="K135" s="25">
        <f t="shared" ref="K135:L135" si="51">K136</f>
        <v>0.4</v>
      </c>
      <c r="L135" s="25">
        <f t="shared" si="51"/>
        <v>0.4</v>
      </c>
    </row>
    <row r="136" spans="1:53" ht="22.15" customHeight="1" x14ac:dyDescent="0.25">
      <c r="A136" s="70" t="s">
        <v>37</v>
      </c>
      <c r="B136" s="164">
        <v>89</v>
      </c>
      <c r="C136" s="65" t="s">
        <v>20</v>
      </c>
      <c r="D136" s="65" t="s">
        <v>32</v>
      </c>
      <c r="E136" s="90" t="s">
        <v>38</v>
      </c>
      <c r="F136" s="65" t="s">
        <v>95</v>
      </c>
      <c r="G136" s="68"/>
      <c r="H136" s="65"/>
      <c r="I136" s="68"/>
      <c r="J136" s="25">
        <f>J137</f>
        <v>0.4</v>
      </c>
      <c r="K136" s="25">
        <f t="shared" ref="K136:L136" si="52">K137</f>
        <v>0.4</v>
      </c>
      <c r="L136" s="25">
        <f t="shared" si="52"/>
        <v>0.4</v>
      </c>
    </row>
    <row r="137" spans="1:53" ht="15.75" x14ac:dyDescent="0.25">
      <c r="A137" s="111" t="s">
        <v>12</v>
      </c>
      <c r="B137" s="164">
        <v>89</v>
      </c>
      <c r="C137" s="65" t="s">
        <v>20</v>
      </c>
      <c r="D137" s="65" t="s">
        <v>32</v>
      </c>
      <c r="E137" s="90" t="s">
        <v>38</v>
      </c>
      <c r="F137" s="65" t="s">
        <v>95</v>
      </c>
      <c r="G137" s="68" t="s">
        <v>13</v>
      </c>
      <c r="H137" s="65"/>
      <c r="I137" s="68"/>
      <c r="J137" s="25">
        <f>J138</f>
        <v>0.4</v>
      </c>
      <c r="K137" s="25">
        <f t="shared" ref="K137:L138" si="53">K138</f>
        <v>0.4</v>
      </c>
      <c r="L137" s="132">
        <f t="shared" si="53"/>
        <v>0.4</v>
      </c>
    </row>
    <row r="138" spans="1:53" ht="63.75" customHeight="1" x14ac:dyDescent="0.25">
      <c r="A138" s="111" t="s">
        <v>60</v>
      </c>
      <c r="B138" s="164">
        <v>89</v>
      </c>
      <c r="C138" s="65" t="s">
        <v>20</v>
      </c>
      <c r="D138" s="65" t="s">
        <v>32</v>
      </c>
      <c r="E138" s="90" t="s">
        <v>38</v>
      </c>
      <c r="F138" s="65" t="s">
        <v>95</v>
      </c>
      <c r="G138" s="68" t="s">
        <v>13</v>
      </c>
      <c r="H138" s="65" t="s">
        <v>14</v>
      </c>
      <c r="I138" s="68"/>
      <c r="J138" s="25">
        <f>J139</f>
        <v>0.4</v>
      </c>
      <c r="K138" s="25">
        <f t="shared" si="53"/>
        <v>0.4</v>
      </c>
      <c r="L138" s="132">
        <f t="shared" si="53"/>
        <v>0.4</v>
      </c>
    </row>
    <row r="139" spans="1:53" s="10" customFormat="1" ht="47.25" x14ac:dyDescent="0.25">
      <c r="A139" s="209" t="s">
        <v>153</v>
      </c>
      <c r="B139" s="226">
        <v>89</v>
      </c>
      <c r="C139" s="88" t="s">
        <v>20</v>
      </c>
      <c r="D139" s="88" t="s">
        <v>32</v>
      </c>
      <c r="E139" s="89" t="s">
        <v>38</v>
      </c>
      <c r="F139" s="88" t="s">
        <v>95</v>
      </c>
      <c r="G139" s="216" t="s">
        <v>13</v>
      </c>
      <c r="H139" s="88" t="s">
        <v>14</v>
      </c>
      <c r="I139" s="216">
        <v>911</v>
      </c>
      <c r="J139" s="77">
        <f>'Прил 2'!J35</f>
        <v>0.4</v>
      </c>
      <c r="K139" s="77">
        <f>'Прил 2'!K35</f>
        <v>0.4</v>
      </c>
      <c r="L139" s="129">
        <f>'Прил 2'!L35</f>
        <v>0.4</v>
      </c>
      <c r="M139" s="225"/>
      <c r="N139" s="225"/>
      <c r="O139" s="225"/>
      <c r="P139" s="225"/>
      <c r="Q139" s="225"/>
      <c r="R139" s="225"/>
      <c r="S139" s="225"/>
      <c r="T139" s="225"/>
      <c r="U139" s="225"/>
      <c r="V139" s="225"/>
      <c r="W139" s="225"/>
      <c r="X139" s="225"/>
      <c r="Y139" s="225"/>
      <c r="Z139" s="225"/>
      <c r="AA139" s="225"/>
      <c r="AB139" s="225"/>
      <c r="AC139" s="225"/>
      <c r="AD139" s="225"/>
      <c r="AE139" s="225"/>
      <c r="AF139" s="225"/>
      <c r="AG139" s="225"/>
      <c r="AH139" s="225"/>
      <c r="AI139" s="225"/>
      <c r="AJ139" s="225"/>
      <c r="AK139" s="225"/>
      <c r="AL139" s="225"/>
      <c r="AM139" s="225"/>
      <c r="AN139" s="225"/>
      <c r="AO139" s="225"/>
      <c r="AP139" s="225"/>
      <c r="AQ139" s="225"/>
      <c r="AR139" s="225"/>
      <c r="AS139" s="225"/>
      <c r="AT139" s="225"/>
      <c r="AU139" s="225"/>
      <c r="AV139" s="225"/>
      <c r="AW139" s="225"/>
      <c r="AX139" s="225"/>
      <c r="AY139" s="225"/>
      <c r="AZ139" s="225"/>
      <c r="BA139" s="225"/>
    </row>
  </sheetData>
  <autoFilter ref="A7:L139"/>
  <mergeCells count="11">
    <mergeCell ref="A3:J3"/>
    <mergeCell ref="A2:L2"/>
    <mergeCell ref="M2:T2"/>
    <mergeCell ref="J1:L1"/>
    <mergeCell ref="A4:A5"/>
    <mergeCell ref="B4:E5"/>
    <mergeCell ref="H4:H5"/>
    <mergeCell ref="I4:I5"/>
    <mergeCell ref="G4:G5"/>
    <mergeCell ref="J4:L4"/>
    <mergeCell ref="F4:F5"/>
  </mergeCells>
  <conditionalFormatting sqref="D73:D74">
    <cfRule type="expression" dxfId="2" priority="50" stopIfTrue="1">
      <formula>$D73=""</formula>
    </cfRule>
    <cfRule type="expression" dxfId="1" priority="51" stopIfTrue="1">
      <formula>$E73&lt;&gt;""</formula>
    </cfRule>
  </conditionalFormatting>
  <pageMargins left="0.70866141732283472" right="0.70866141732283472" top="0.74803149606299213" bottom="0.74803149606299213" header="0.31496062992125984" footer="0.31496062992125984"/>
  <pageSetup paperSize="9" scale="5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I26"/>
  <sheetViews>
    <sheetView tabSelected="1" view="pageBreakPreview" topLeftCell="A10" zoomScaleNormal="55" zoomScaleSheetLayoutView="100" workbookViewId="0">
      <selection activeCell="C14" sqref="C14"/>
    </sheetView>
  </sheetViews>
  <sheetFormatPr defaultColWidth="9.140625" defaultRowHeight="15.75" x14ac:dyDescent="0.25"/>
  <cols>
    <col min="1" max="1" width="29.140625" style="9" customWidth="1"/>
    <col min="2" max="2" width="71" style="48" customWidth="1"/>
    <col min="3" max="3" width="14.85546875" style="9" customWidth="1"/>
    <col min="4" max="4" width="17.28515625" style="9" customWidth="1"/>
    <col min="5" max="5" width="16.140625" style="9" customWidth="1"/>
    <col min="6" max="6" width="9.140625" style="9" hidden="1" customWidth="1"/>
    <col min="7" max="7" width="20.28515625" style="9" customWidth="1"/>
    <col min="8" max="8" width="16.7109375" style="9" customWidth="1"/>
    <col min="9" max="9" width="21.85546875" style="9" customWidth="1"/>
    <col min="10" max="16384" width="9.140625" style="9"/>
  </cols>
  <sheetData>
    <row r="1" spans="1:6" ht="108" customHeight="1" x14ac:dyDescent="0.25">
      <c r="A1" s="122"/>
      <c r="B1" s="168"/>
      <c r="C1" s="247" t="s">
        <v>221</v>
      </c>
      <c r="D1" s="247"/>
      <c r="E1" s="247"/>
      <c r="F1" s="7"/>
    </row>
    <row r="2" spans="1:6" ht="68.25" customHeight="1" x14ac:dyDescent="0.25">
      <c r="A2" s="261" t="s">
        <v>222</v>
      </c>
      <c r="B2" s="261"/>
      <c r="C2" s="261"/>
      <c r="D2" s="261"/>
      <c r="E2" s="261"/>
    </row>
    <row r="3" spans="1:6" x14ac:dyDescent="0.25">
      <c r="A3" s="123"/>
      <c r="B3" s="169"/>
      <c r="C3" s="170"/>
      <c r="D3" s="121"/>
      <c r="E3" s="171" t="s">
        <v>124</v>
      </c>
    </row>
    <row r="4" spans="1:6" x14ac:dyDescent="0.25">
      <c r="A4" s="259" t="s">
        <v>112</v>
      </c>
      <c r="B4" s="260" t="s">
        <v>178</v>
      </c>
      <c r="C4" s="259" t="s">
        <v>179</v>
      </c>
      <c r="D4" s="259"/>
      <c r="E4" s="259"/>
    </row>
    <row r="5" spans="1:6" ht="63.75" customHeight="1" x14ac:dyDescent="0.25">
      <c r="A5" s="259"/>
      <c r="B5" s="260"/>
      <c r="C5" s="192" t="s">
        <v>182</v>
      </c>
      <c r="D5" s="192" t="s">
        <v>207</v>
      </c>
      <c r="E5" s="192" t="s">
        <v>210</v>
      </c>
    </row>
    <row r="6" spans="1:6" ht="31.5" x14ac:dyDescent="0.25">
      <c r="A6" s="172" t="s">
        <v>113</v>
      </c>
      <c r="B6" s="185" t="s">
        <v>114</v>
      </c>
      <c r="C6" s="183">
        <f>C7+C10+C14</f>
        <v>-60.123080000000002</v>
      </c>
      <c r="D6" s="183">
        <f t="shared" ref="D6:E6" si="0">D7+D10+D14</f>
        <v>-75.153859999999995</v>
      </c>
      <c r="E6" s="183">
        <f t="shared" si="0"/>
        <v>-90.184629999999999</v>
      </c>
    </row>
    <row r="7" spans="1:6" x14ac:dyDescent="0.25">
      <c r="A7" s="31" t="s">
        <v>115</v>
      </c>
      <c r="B7" s="47" t="s">
        <v>108</v>
      </c>
      <c r="C7" s="39">
        <f t="shared" ref="C7:E8" si="1">SUM(C8)</f>
        <v>0</v>
      </c>
      <c r="D7" s="39">
        <f t="shared" si="1"/>
        <v>0</v>
      </c>
      <c r="E7" s="39">
        <f t="shared" si="1"/>
        <v>0</v>
      </c>
    </row>
    <row r="8" spans="1:6" ht="31.5" x14ac:dyDescent="0.25">
      <c r="A8" s="31" t="s">
        <v>116</v>
      </c>
      <c r="B8" s="47" t="s">
        <v>117</v>
      </c>
      <c r="C8" s="39">
        <f t="shared" si="1"/>
        <v>0</v>
      </c>
      <c r="D8" s="39">
        <f t="shared" si="1"/>
        <v>0</v>
      </c>
      <c r="E8" s="39">
        <f t="shared" si="1"/>
        <v>0</v>
      </c>
    </row>
    <row r="9" spans="1:6" ht="31.5" x14ac:dyDescent="0.25">
      <c r="A9" s="31" t="s">
        <v>125</v>
      </c>
      <c r="B9" s="184" t="s">
        <v>168</v>
      </c>
      <c r="C9" s="39">
        <v>0</v>
      </c>
      <c r="D9" s="39">
        <v>0</v>
      </c>
      <c r="E9" s="39">
        <v>0</v>
      </c>
    </row>
    <row r="10" spans="1:6" ht="31.5" x14ac:dyDescent="0.25">
      <c r="A10" s="33" t="s">
        <v>136</v>
      </c>
      <c r="B10" s="46" t="s">
        <v>111</v>
      </c>
      <c r="C10" s="39">
        <f t="shared" ref="C10:E11" si="2">C11</f>
        <v>-60.123080000000002</v>
      </c>
      <c r="D10" s="39">
        <f t="shared" si="2"/>
        <v>-75.153859999999995</v>
      </c>
      <c r="E10" s="39">
        <f t="shared" si="2"/>
        <v>-90.184629999999999</v>
      </c>
    </row>
    <row r="11" spans="1:6" ht="31.5" x14ac:dyDescent="0.25">
      <c r="A11" s="33" t="s">
        <v>137</v>
      </c>
      <c r="B11" s="46" t="s">
        <v>118</v>
      </c>
      <c r="C11" s="39">
        <f t="shared" si="2"/>
        <v>-60.123080000000002</v>
      </c>
      <c r="D11" s="39">
        <f t="shared" si="2"/>
        <v>-75.153859999999995</v>
      </c>
      <c r="E11" s="39">
        <f t="shared" si="2"/>
        <v>-90.184629999999999</v>
      </c>
    </row>
    <row r="12" spans="1:6" ht="47.25" x14ac:dyDescent="0.25">
      <c r="A12" s="33" t="s">
        <v>138</v>
      </c>
      <c r="B12" s="46" t="s">
        <v>119</v>
      </c>
      <c r="C12" s="39">
        <f>SUM(C13)</f>
        <v>-60.123080000000002</v>
      </c>
      <c r="D12" s="39">
        <f>SUM(D13)</f>
        <v>-75.153859999999995</v>
      </c>
      <c r="E12" s="39">
        <f>SUM(E13)</f>
        <v>-90.184629999999999</v>
      </c>
    </row>
    <row r="13" spans="1:6" ht="47.25" x14ac:dyDescent="0.25">
      <c r="A13" s="33" t="s">
        <v>139</v>
      </c>
      <c r="B13" s="186" t="s">
        <v>126</v>
      </c>
      <c r="C13" s="39">
        <f>'Прил 6'!C15</f>
        <v>-60.123080000000002</v>
      </c>
      <c r="D13" s="39">
        <f>'Прил 6'!D15</f>
        <v>-75.153859999999995</v>
      </c>
      <c r="E13" s="39">
        <f>'Прил 6'!E15</f>
        <v>-90.184629999999999</v>
      </c>
    </row>
    <row r="14" spans="1:6" ht="31.5" x14ac:dyDescent="0.25">
      <c r="A14" s="34" t="s">
        <v>140</v>
      </c>
      <c r="B14" s="187" t="s">
        <v>169</v>
      </c>
      <c r="C14" s="32">
        <f>C15+C18</f>
        <v>0</v>
      </c>
      <c r="D14" s="32">
        <f t="shared" ref="D14:E14" si="3">D15+D18</f>
        <v>0</v>
      </c>
      <c r="E14" s="32">
        <f t="shared" si="3"/>
        <v>0</v>
      </c>
    </row>
    <row r="15" spans="1:6" s="37" customFormat="1" x14ac:dyDescent="0.25">
      <c r="A15" s="35" t="s">
        <v>141</v>
      </c>
      <c r="B15" s="36" t="s">
        <v>120</v>
      </c>
      <c r="C15" s="32">
        <f t="shared" ref="C15:E16" si="4">SUM(C16)</f>
        <v>-2644.9</v>
      </c>
      <c r="D15" s="32">
        <f t="shared" si="4"/>
        <v>-1797.7</v>
      </c>
      <c r="E15" s="32">
        <f t="shared" si="4"/>
        <v>-1954.7</v>
      </c>
    </row>
    <row r="16" spans="1:6" x14ac:dyDescent="0.25">
      <c r="A16" s="33" t="s">
        <v>142</v>
      </c>
      <c r="B16" s="38" t="s">
        <v>121</v>
      </c>
      <c r="C16" s="39">
        <f t="shared" si="4"/>
        <v>-2644.9</v>
      </c>
      <c r="D16" s="39">
        <f t="shared" si="4"/>
        <v>-1797.7</v>
      </c>
      <c r="E16" s="39">
        <f t="shared" si="4"/>
        <v>-1954.7</v>
      </c>
    </row>
    <row r="17" spans="1:9" ht="31.5" x14ac:dyDescent="0.25">
      <c r="A17" s="33" t="s">
        <v>143</v>
      </c>
      <c r="B17" s="184" t="s">
        <v>170</v>
      </c>
      <c r="C17" s="39">
        <f>-'Прил 1'!C7-C9</f>
        <v>-2644.9</v>
      </c>
      <c r="D17" s="39">
        <f>-'Прил 1'!D7-D9</f>
        <v>-1797.7</v>
      </c>
      <c r="E17" s="39">
        <f>-'Прил 1'!E7-E9</f>
        <v>-1954.7</v>
      </c>
    </row>
    <row r="18" spans="1:9" s="37" customFormat="1" x14ac:dyDescent="0.25">
      <c r="A18" s="35" t="s">
        <v>144</v>
      </c>
      <c r="B18" s="40" t="s">
        <v>122</v>
      </c>
      <c r="C18" s="32">
        <f>SUM(C19)</f>
        <v>2644.8999999999996</v>
      </c>
      <c r="D18" s="32">
        <f t="shared" ref="C18:E19" si="5">SUM(D19)</f>
        <v>1797.7</v>
      </c>
      <c r="E18" s="32">
        <f t="shared" si="5"/>
        <v>1954.7</v>
      </c>
    </row>
    <row r="19" spans="1:9" x14ac:dyDescent="0.25">
      <c r="A19" s="41" t="s">
        <v>145</v>
      </c>
      <c r="B19" s="42" t="s">
        <v>123</v>
      </c>
      <c r="C19" s="39">
        <f t="shared" si="5"/>
        <v>2644.8999999999996</v>
      </c>
      <c r="D19" s="39">
        <f t="shared" si="5"/>
        <v>1797.7</v>
      </c>
      <c r="E19" s="39">
        <f t="shared" si="5"/>
        <v>1954.7</v>
      </c>
    </row>
    <row r="20" spans="1:9" ht="31.5" x14ac:dyDescent="0.25">
      <c r="A20" s="43" t="s">
        <v>146</v>
      </c>
      <c r="B20" s="44" t="s">
        <v>171</v>
      </c>
      <c r="C20" s="39">
        <f>'Прил 2'!J7-C13</f>
        <v>2644.8999999999996</v>
      </c>
      <c r="D20" s="39">
        <f>'Прил 2'!K7-D13</f>
        <v>1797.7</v>
      </c>
      <c r="E20" s="39">
        <f>'Прил 2'!L7-E13</f>
        <v>1954.7</v>
      </c>
      <c r="G20" s="45"/>
      <c r="H20" s="45"/>
      <c r="I20" s="45"/>
    </row>
    <row r="23" spans="1:9" ht="28.15" customHeight="1" x14ac:dyDescent="0.25"/>
    <row r="26" spans="1:9" x14ac:dyDescent="0.25">
      <c r="C26" s="45"/>
      <c r="D26" s="45"/>
      <c r="E26" s="45"/>
    </row>
  </sheetData>
  <mergeCells count="5">
    <mergeCell ref="A4:A5"/>
    <mergeCell ref="B4:B5"/>
    <mergeCell ref="C4:E4"/>
    <mergeCell ref="A2:E2"/>
    <mergeCell ref="C1:E1"/>
  </mergeCells>
  <conditionalFormatting sqref="A1">
    <cfRule type="expression" dxfId="0" priority="1" stopIfTrue="1">
      <formula>#REF!&lt;&gt;""</formula>
    </cfRule>
  </conditionalFormatting>
  <pageMargins left="0.7" right="0.7" top="0.75" bottom="0.75" header="0.3" footer="0.3"/>
  <pageSetup paperSize="9" scale="37" orientation="portrait" horizontalDpi="4294967295" verticalDpi="4294967295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E23"/>
  <sheetViews>
    <sheetView view="pageBreakPreview" zoomScaleNormal="40" zoomScaleSheetLayoutView="100" workbookViewId="0">
      <selection activeCell="E15" sqref="E15"/>
    </sheetView>
  </sheetViews>
  <sheetFormatPr defaultColWidth="8" defaultRowHeight="15.75" x14ac:dyDescent="0.25"/>
  <cols>
    <col min="1" max="1" width="15.140625" style="3" customWidth="1"/>
    <col min="2" max="2" width="56.5703125" style="3" customWidth="1"/>
    <col min="3" max="3" width="15" style="3" customWidth="1"/>
    <col min="4" max="4" width="12.85546875" style="3" customWidth="1"/>
    <col min="5" max="5" width="13.85546875" style="3" customWidth="1"/>
    <col min="6" max="16384" width="8" style="3"/>
  </cols>
  <sheetData>
    <row r="1" spans="1:5" ht="123.75" customHeight="1" x14ac:dyDescent="0.25">
      <c r="A1" s="173"/>
      <c r="B1" s="120"/>
      <c r="C1" s="247" t="s">
        <v>223</v>
      </c>
      <c r="D1" s="247"/>
      <c r="E1" s="247"/>
    </row>
    <row r="2" spans="1:5" x14ac:dyDescent="0.25">
      <c r="A2" s="262" t="s">
        <v>224</v>
      </c>
      <c r="B2" s="262"/>
      <c r="C2" s="262"/>
      <c r="D2" s="262"/>
      <c r="E2" s="262"/>
    </row>
    <row r="3" spans="1:5" x14ac:dyDescent="0.25">
      <c r="A3" s="262"/>
      <c r="B3" s="262"/>
      <c r="C3" s="262"/>
      <c r="D3" s="262"/>
      <c r="E3" s="262"/>
    </row>
    <row r="4" spans="1:5" ht="53.25" customHeight="1" x14ac:dyDescent="0.25">
      <c r="A4" s="262"/>
      <c r="B4" s="262"/>
      <c r="C4" s="262"/>
      <c r="D4" s="262"/>
      <c r="E4" s="262"/>
    </row>
    <row r="5" spans="1:5" x14ac:dyDescent="0.25">
      <c r="A5" s="263" t="s">
        <v>106</v>
      </c>
      <c r="B5" s="263" t="s">
        <v>180</v>
      </c>
      <c r="C5" s="265" t="s">
        <v>181</v>
      </c>
      <c r="D5" s="266"/>
      <c r="E5" s="267"/>
    </row>
    <row r="6" spans="1:5" x14ac:dyDescent="0.25">
      <c r="A6" s="264"/>
      <c r="B6" s="264"/>
      <c r="C6" s="193" t="s">
        <v>182</v>
      </c>
      <c r="D6" s="194" t="s">
        <v>207</v>
      </c>
      <c r="E6" s="194" t="s">
        <v>210</v>
      </c>
    </row>
    <row r="7" spans="1:5" x14ac:dyDescent="0.25">
      <c r="A7" s="175">
        <v>1</v>
      </c>
      <c r="B7" s="176">
        <v>2</v>
      </c>
      <c r="C7" s="177">
        <v>3</v>
      </c>
      <c r="D7" s="174">
        <v>4</v>
      </c>
      <c r="E7" s="174">
        <v>5</v>
      </c>
    </row>
    <row r="8" spans="1:5" ht="31.5" x14ac:dyDescent="0.25">
      <c r="A8" s="51" t="s">
        <v>107</v>
      </c>
      <c r="B8" s="52" t="s">
        <v>108</v>
      </c>
      <c r="C8" s="49">
        <f>C10</f>
        <v>0</v>
      </c>
      <c r="D8" s="49">
        <f>D10</f>
        <v>0</v>
      </c>
      <c r="E8" s="49">
        <f>E10</f>
        <v>0</v>
      </c>
    </row>
    <row r="9" spans="1:5" x14ac:dyDescent="0.25">
      <c r="A9" s="53"/>
      <c r="B9" s="54" t="s">
        <v>148</v>
      </c>
      <c r="C9" s="55"/>
      <c r="D9" s="50"/>
      <c r="E9" s="50"/>
    </row>
    <row r="10" spans="1:5" x14ac:dyDescent="0.25">
      <c r="A10" s="53">
        <v>1</v>
      </c>
      <c r="B10" s="54" t="s">
        <v>110</v>
      </c>
      <c r="C10" s="57">
        <v>0</v>
      </c>
      <c r="D10" s="57">
        <v>0</v>
      </c>
      <c r="E10" s="57">
        <v>0</v>
      </c>
    </row>
    <row r="11" spans="1:5" ht="31.5" x14ac:dyDescent="0.25">
      <c r="A11" s="53">
        <v>2</v>
      </c>
      <c r="B11" s="58" t="s">
        <v>225</v>
      </c>
      <c r="C11" s="56"/>
      <c r="D11" s="56"/>
      <c r="E11" s="56"/>
    </row>
    <row r="12" spans="1:5" ht="31.5" x14ac:dyDescent="0.25">
      <c r="A12" s="62" t="s">
        <v>147</v>
      </c>
      <c r="B12" s="59" t="s">
        <v>111</v>
      </c>
      <c r="C12" s="49">
        <f>C15</f>
        <v>-60.123080000000002</v>
      </c>
      <c r="D12" s="49">
        <f>D15</f>
        <v>-75.153859999999995</v>
      </c>
      <c r="E12" s="49">
        <f>E15</f>
        <v>-90.184629999999999</v>
      </c>
    </row>
    <row r="13" spans="1:5" x14ac:dyDescent="0.25">
      <c r="A13" s="51"/>
      <c r="B13" s="54" t="s">
        <v>109</v>
      </c>
      <c r="C13" s="49"/>
      <c r="D13" s="49"/>
      <c r="E13" s="49"/>
    </row>
    <row r="14" spans="1:5" x14ac:dyDescent="0.25">
      <c r="A14" s="53">
        <v>1</v>
      </c>
      <c r="B14" s="54" t="s">
        <v>110</v>
      </c>
      <c r="C14" s="49"/>
      <c r="D14" s="49"/>
      <c r="E14" s="49"/>
    </row>
    <row r="15" spans="1:5" ht="31.5" x14ac:dyDescent="0.25">
      <c r="A15" s="53">
        <v>2</v>
      </c>
      <c r="B15" s="58" t="s">
        <v>225</v>
      </c>
      <c r="C15" s="60">
        <v>-60.123080000000002</v>
      </c>
      <c r="D15" s="60">
        <v>-75.153859999999995</v>
      </c>
      <c r="E15" s="60">
        <v>-90.184629999999999</v>
      </c>
    </row>
    <row r="16" spans="1:5" x14ac:dyDescent="0.25">
      <c r="A16" s="53"/>
      <c r="B16" s="61" t="s">
        <v>19</v>
      </c>
      <c r="C16" s="56">
        <f>C10+C15</f>
        <v>-60.123080000000002</v>
      </c>
      <c r="D16" s="56">
        <f>D10+D15</f>
        <v>-75.153859999999995</v>
      </c>
      <c r="E16" s="56">
        <f>E10+E15</f>
        <v>-90.184629999999999</v>
      </c>
    </row>
    <row r="21" spans="4:4" x14ac:dyDescent="0.25">
      <c r="D21" s="4"/>
    </row>
    <row r="22" spans="4:4" x14ac:dyDescent="0.25">
      <c r="D22" s="4"/>
    </row>
    <row r="23" spans="4:4" x14ac:dyDescent="0.25">
      <c r="D23" s="4"/>
    </row>
  </sheetData>
  <mergeCells count="5">
    <mergeCell ref="A2:E4"/>
    <mergeCell ref="A5:A6"/>
    <mergeCell ref="B5:B6"/>
    <mergeCell ref="C5:E5"/>
    <mergeCell ref="C1:E1"/>
  </mergeCells>
  <pageMargins left="0.7" right="0.7" top="0.75" bottom="0.75" header="0.3" footer="0.3"/>
  <pageSetup paperSize="9" scale="4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13</vt:i4>
      </vt:variant>
    </vt:vector>
  </HeadingPairs>
  <TitlesOfParts>
    <vt:vector size="19" baseType="lpstr">
      <vt:lpstr>Прил 1</vt:lpstr>
      <vt:lpstr>Прил 2</vt:lpstr>
      <vt:lpstr>Прил 3 </vt:lpstr>
      <vt:lpstr>Прил 4</vt:lpstr>
      <vt:lpstr>Прил 5</vt:lpstr>
      <vt:lpstr>Прил 6</vt:lpstr>
      <vt:lpstr>_1Excel_BuiltIn_Print_Area_1_1_1</vt:lpstr>
      <vt:lpstr>'Прил 3 '!_Toc105952698</vt:lpstr>
      <vt:lpstr>Excel_BuiltIn_Print_Area_1</vt:lpstr>
      <vt:lpstr>Excel_BuiltIn_Print_Area_1_1</vt:lpstr>
      <vt:lpstr>'Прил 3 '!Excel_BuiltIn_Print_Area_5</vt:lpstr>
      <vt:lpstr>'Прил 3 '!Excel_BuiltIn_Print_Area_5_1</vt:lpstr>
      <vt:lpstr>Excel_BuiltIn_Print_Area_6</vt:lpstr>
      <vt:lpstr>Excel_BuiltIn_Print_Area_6_1</vt:lpstr>
      <vt:lpstr>'Прил 2'!Заголовки_для_печати</vt:lpstr>
      <vt:lpstr>'Прил 1'!Область_печати</vt:lpstr>
      <vt:lpstr>'Прил 2'!Область_печати</vt:lpstr>
      <vt:lpstr>'Прил 3 '!Область_печати</vt:lpstr>
      <vt:lpstr>'Прил 4'!Область_печати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Администратор</dc:creator>
  <cp:lastModifiedBy>User</cp:lastModifiedBy>
  <cp:lastPrinted>2020-12-22T13:14:36Z</cp:lastPrinted>
  <dcterms:created xsi:type="dcterms:W3CDTF">2007-12-21T10:22:00Z</dcterms:created>
  <dcterms:modified xsi:type="dcterms:W3CDTF">2025-01-10T10:20:21Z</dcterms:modified>
</cp:coreProperties>
</file>